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4940" windowHeight="864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Rekapitulace!$G$22</definedName>
    <definedName name="Dodavka0">Položky!#REF!</definedName>
    <definedName name="HSV">Rekapitulace!$E$22</definedName>
    <definedName name="HSV0">Položky!#REF!</definedName>
    <definedName name="HZS">Rekapitulace!$I$22</definedName>
    <definedName name="HZS0">Položky!#REF!</definedName>
    <definedName name="JKSO">'Krycí list'!$G$2</definedName>
    <definedName name="MJ">'Krycí list'!$G$5</definedName>
    <definedName name="Mont">Rekapitulace!$H$22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Položky!$A$1:$G$184</definedName>
    <definedName name="_xlnm.Print_Area" localSheetId="1">Rekapitulace!$A$1:$I$23</definedName>
    <definedName name="PocetMJ">'Krycí list'!$G$6</definedName>
    <definedName name="Poznamka">'Krycí list'!$B$37</definedName>
    <definedName name="Projektant">'Krycí list'!$C$8</definedName>
    <definedName name="PSV">Rekapitulace!$F$22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C2" i="1"/>
  <c r="D2"/>
  <c r="G7"/>
  <c r="C9"/>
  <c r="C31"/>
  <c r="C33"/>
  <c r="F33" s="1"/>
  <c r="C3" i="3"/>
  <c r="F3"/>
  <c r="C4"/>
  <c r="E4"/>
  <c r="G8"/>
  <c r="BA8" s="1"/>
  <c r="BB8"/>
  <c r="BC8"/>
  <c r="BD8"/>
  <c r="BE8"/>
  <c r="G11"/>
  <c r="BA11" s="1"/>
  <c r="BB11"/>
  <c r="BC11"/>
  <c r="BD11"/>
  <c r="BE11"/>
  <c r="G13"/>
  <c r="BA13"/>
  <c r="BB13"/>
  <c r="BC13"/>
  <c r="BD13"/>
  <c r="BE13"/>
  <c r="G14"/>
  <c r="BA14" s="1"/>
  <c r="BB14"/>
  <c r="BC14"/>
  <c r="BD14"/>
  <c r="BE14"/>
  <c r="G15"/>
  <c r="BA15" s="1"/>
  <c r="BB15"/>
  <c r="BC15"/>
  <c r="BD15"/>
  <c r="BE15"/>
  <c r="G17"/>
  <c r="BA17" s="1"/>
  <c r="BB17"/>
  <c r="BC17"/>
  <c r="BD17"/>
  <c r="BE17"/>
  <c r="G19"/>
  <c r="BA19" s="1"/>
  <c r="BB19"/>
  <c r="BC19"/>
  <c r="BD19"/>
  <c r="BE19"/>
  <c r="G21"/>
  <c r="BA21" s="1"/>
  <c r="BB21"/>
  <c r="BC21"/>
  <c r="BD21"/>
  <c r="BE21"/>
  <c r="G23"/>
  <c r="BA23"/>
  <c r="BB23"/>
  <c r="BC23"/>
  <c r="BD23"/>
  <c r="BE23"/>
  <c r="G25"/>
  <c r="BA25" s="1"/>
  <c r="BB25"/>
  <c r="BC25"/>
  <c r="BD25"/>
  <c r="BE25"/>
  <c r="G26"/>
  <c r="BA26" s="1"/>
  <c r="BB26"/>
  <c r="BC26"/>
  <c r="BD26"/>
  <c r="BE26"/>
  <c r="G27"/>
  <c r="BA27" s="1"/>
  <c r="BB27"/>
  <c r="BC27"/>
  <c r="BD27"/>
  <c r="BE27"/>
  <c r="G31"/>
  <c r="BA31"/>
  <c r="BB31"/>
  <c r="BC31"/>
  <c r="BD31"/>
  <c r="BE31"/>
  <c r="G33"/>
  <c r="BA33" s="1"/>
  <c r="BB33"/>
  <c r="BC33"/>
  <c r="BD33"/>
  <c r="BE33"/>
  <c r="G35"/>
  <c r="BA35"/>
  <c r="BB35"/>
  <c r="BC35"/>
  <c r="BD35"/>
  <c r="BE35"/>
  <c r="G38"/>
  <c r="BA38" s="1"/>
  <c r="BB38"/>
  <c r="BC38"/>
  <c r="BD38"/>
  <c r="BE38"/>
  <c r="G41"/>
  <c r="BA41" s="1"/>
  <c r="BB41"/>
  <c r="BC41"/>
  <c r="BD41"/>
  <c r="BE41"/>
  <c r="G43"/>
  <c r="BA43" s="1"/>
  <c r="BB43"/>
  <c r="BC43"/>
  <c r="BD43"/>
  <c r="BE43"/>
  <c r="G44"/>
  <c r="BA44" s="1"/>
  <c r="BB44"/>
  <c r="BC44"/>
  <c r="BD44"/>
  <c r="BE44"/>
  <c r="G46"/>
  <c r="BA46" s="1"/>
  <c r="BB46"/>
  <c r="BC46"/>
  <c r="BD46"/>
  <c r="BE46"/>
  <c r="G48"/>
  <c r="BA48" s="1"/>
  <c r="BB48"/>
  <c r="BC48"/>
  <c r="BD48"/>
  <c r="BE48"/>
  <c r="G49"/>
  <c r="BA49" s="1"/>
  <c r="BB49"/>
  <c r="BC49"/>
  <c r="BD49"/>
  <c r="BE49"/>
  <c r="G50"/>
  <c r="BA50" s="1"/>
  <c r="BB50"/>
  <c r="BC50"/>
  <c r="BD50"/>
  <c r="BE50"/>
  <c r="G51"/>
  <c r="BA51" s="1"/>
  <c r="BB51"/>
  <c r="BC51"/>
  <c r="BD51"/>
  <c r="BE51"/>
  <c r="G54"/>
  <c r="BA54" s="1"/>
  <c r="BB54"/>
  <c r="BC54"/>
  <c r="BD54"/>
  <c r="BE54"/>
  <c r="G56"/>
  <c r="BA56" s="1"/>
  <c r="BB56"/>
  <c r="BC56"/>
  <c r="BD56"/>
  <c r="BE56"/>
  <c r="G57"/>
  <c r="BA57"/>
  <c r="BB57"/>
  <c r="BC57"/>
  <c r="BD57"/>
  <c r="BE57"/>
  <c r="C58"/>
  <c r="G60"/>
  <c r="BA60" s="1"/>
  <c r="BA62" s="1"/>
  <c r="E8" i="2" s="1"/>
  <c r="BB60" i="3"/>
  <c r="BB62" s="1"/>
  <c r="F8" i="2" s="1"/>
  <c r="BC60" i="3"/>
  <c r="BC62" s="1"/>
  <c r="G8" i="2" s="1"/>
  <c r="BD60" i="3"/>
  <c r="BD62" s="1"/>
  <c r="H8" i="2" s="1"/>
  <c r="BE60" i="3"/>
  <c r="BE62" s="1"/>
  <c r="I8" i="2" s="1"/>
  <c r="C62" i="3"/>
  <c r="G64"/>
  <c r="BA64" s="1"/>
  <c r="BB64"/>
  <c r="BC64"/>
  <c r="BD64"/>
  <c r="BE64"/>
  <c r="G66"/>
  <c r="BA66" s="1"/>
  <c r="BB66"/>
  <c r="BC66"/>
  <c r="BD66"/>
  <c r="BE66"/>
  <c r="G67"/>
  <c r="BA67" s="1"/>
  <c r="BB67"/>
  <c r="BC67"/>
  <c r="BD67"/>
  <c r="BE67"/>
  <c r="G69"/>
  <c r="BA69" s="1"/>
  <c r="BB69"/>
  <c r="BC69"/>
  <c r="BD69"/>
  <c r="BE69"/>
  <c r="C71"/>
  <c r="G73"/>
  <c r="BA73" s="1"/>
  <c r="BA75" s="1"/>
  <c r="E10" i="2" s="1"/>
  <c r="BB73" i="3"/>
  <c r="BB75" s="1"/>
  <c r="F10" i="2" s="1"/>
  <c r="BC73" i="3"/>
  <c r="BC75" s="1"/>
  <c r="G10" i="2" s="1"/>
  <c r="BD73" i="3"/>
  <c r="BD75" s="1"/>
  <c r="H10" i="2" s="1"/>
  <c r="BE73" i="3"/>
  <c r="BE75" s="1"/>
  <c r="I10" i="2" s="1"/>
  <c r="C75" i="3"/>
  <c r="G77"/>
  <c r="BA77" s="1"/>
  <c r="BB77"/>
  <c r="BB79" s="1"/>
  <c r="F11" i="2" s="1"/>
  <c r="BC77" i="3"/>
  <c r="BD77"/>
  <c r="BE77"/>
  <c r="G78"/>
  <c r="BA78" s="1"/>
  <c r="BB78"/>
  <c r="BC78"/>
  <c r="BD78"/>
  <c r="BE78"/>
  <c r="C79"/>
  <c r="G81"/>
  <c r="BA81" s="1"/>
  <c r="BB81"/>
  <c r="BC81"/>
  <c r="BD81"/>
  <c r="BE81"/>
  <c r="G82"/>
  <c r="BA82" s="1"/>
  <c r="BB82"/>
  <c r="BC82"/>
  <c r="BD82"/>
  <c r="BE82"/>
  <c r="G83"/>
  <c r="BA83" s="1"/>
  <c r="BB83"/>
  <c r="BC83"/>
  <c r="BD83"/>
  <c r="BE83"/>
  <c r="G84"/>
  <c r="BA84" s="1"/>
  <c r="BB84"/>
  <c r="BC84"/>
  <c r="BD84"/>
  <c r="BE84"/>
  <c r="G85"/>
  <c r="BA85" s="1"/>
  <c r="BB85"/>
  <c r="BC85"/>
  <c r="BD85"/>
  <c r="BE85"/>
  <c r="G86"/>
  <c r="BA86" s="1"/>
  <c r="BB86"/>
  <c r="BC86"/>
  <c r="BD86"/>
  <c r="BE86"/>
  <c r="C87"/>
  <c r="G89"/>
  <c r="BA89" s="1"/>
  <c r="BB89"/>
  <c r="BC89"/>
  <c r="BD89"/>
  <c r="BE89"/>
  <c r="G90"/>
  <c r="BA90" s="1"/>
  <c r="BB90"/>
  <c r="BC90"/>
  <c r="BD90"/>
  <c r="BE90"/>
  <c r="G91"/>
  <c r="BA91" s="1"/>
  <c r="BB91"/>
  <c r="BC91"/>
  <c r="BD91"/>
  <c r="BE91"/>
  <c r="G93"/>
  <c r="BA93" s="1"/>
  <c r="BB93"/>
  <c r="BC93"/>
  <c r="BD93"/>
  <c r="BE93"/>
  <c r="C95"/>
  <c r="G97"/>
  <c r="BB97"/>
  <c r="BC97"/>
  <c r="BD97"/>
  <c r="BE97"/>
  <c r="G98"/>
  <c r="BA98" s="1"/>
  <c r="BB98"/>
  <c r="BC98"/>
  <c r="BD98"/>
  <c r="BE98"/>
  <c r="G99"/>
  <c r="BA99" s="1"/>
  <c r="BB99"/>
  <c r="BC99"/>
  <c r="BD99"/>
  <c r="BE99"/>
  <c r="G101"/>
  <c r="BA101" s="1"/>
  <c r="BB101"/>
  <c r="BC101"/>
  <c r="BD101"/>
  <c r="BE101"/>
  <c r="G102"/>
  <c r="BA102" s="1"/>
  <c r="BB102"/>
  <c r="BC102"/>
  <c r="BD102"/>
  <c r="BE102"/>
  <c r="G103"/>
  <c r="BA103" s="1"/>
  <c r="BB103"/>
  <c r="BC103"/>
  <c r="BD103"/>
  <c r="BE103"/>
  <c r="C106"/>
  <c r="G108"/>
  <c r="BA108" s="1"/>
  <c r="BA109" s="1"/>
  <c r="E15" i="2" s="1"/>
  <c r="BB108" i="3"/>
  <c r="BB109" s="1"/>
  <c r="F15" i="2" s="1"/>
  <c r="BC108" i="3"/>
  <c r="BC109" s="1"/>
  <c r="G15" i="2" s="1"/>
  <c r="BD108" i="3"/>
  <c r="BD109" s="1"/>
  <c r="H15" i="2" s="1"/>
  <c r="BE108" i="3"/>
  <c r="BE109" s="1"/>
  <c r="I15" i="2" s="1"/>
  <c r="C109" i="3"/>
  <c r="G111"/>
  <c r="BA111" s="1"/>
  <c r="BB111"/>
  <c r="BC111"/>
  <c r="BD111"/>
  <c r="BE111"/>
  <c r="G112"/>
  <c r="BA112" s="1"/>
  <c r="BB112"/>
  <c r="BC112"/>
  <c r="BD112"/>
  <c r="BE112"/>
  <c r="G113"/>
  <c r="BA113" s="1"/>
  <c r="BB113"/>
  <c r="BC113"/>
  <c r="BD113"/>
  <c r="BE113"/>
  <c r="G114"/>
  <c r="BA114" s="1"/>
  <c r="BB114"/>
  <c r="BC114"/>
  <c r="BD114"/>
  <c r="BE114"/>
  <c r="G115"/>
  <c r="BA115" s="1"/>
  <c r="BB115"/>
  <c r="BC115"/>
  <c r="BD115"/>
  <c r="BE115"/>
  <c r="G116"/>
  <c r="BA116" s="1"/>
  <c r="BB116"/>
  <c r="BC116"/>
  <c r="BD116"/>
  <c r="BE116"/>
  <c r="G117"/>
  <c r="BA117" s="1"/>
  <c r="BB117"/>
  <c r="BC117"/>
  <c r="BD117"/>
  <c r="BE117"/>
  <c r="G118"/>
  <c r="BA118" s="1"/>
  <c r="BB118"/>
  <c r="BC118"/>
  <c r="BD118"/>
  <c r="BE118"/>
  <c r="G119"/>
  <c r="BA119" s="1"/>
  <c r="BB119"/>
  <c r="BC119"/>
  <c r="BD119"/>
  <c r="BE119"/>
  <c r="G121"/>
  <c r="BA121" s="1"/>
  <c r="BB121"/>
  <c r="BC121"/>
  <c r="BD121"/>
  <c r="BE121"/>
  <c r="C122"/>
  <c r="G124"/>
  <c r="BA124" s="1"/>
  <c r="BB124"/>
  <c r="BC124"/>
  <c r="BD124"/>
  <c r="BE124"/>
  <c r="G126"/>
  <c r="BA126" s="1"/>
  <c r="BB126"/>
  <c r="BC126"/>
  <c r="BD126"/>
  <c r="BE126"/>
  <c r="G128"/>
  <c r="BA128" s="1"/>
  <c r="BB128"/>
  <c r="BC128"/>
  <c r="BD128"/>
  <c r="BE128"/>
  <c r="G130"/>
  <c r="BA130" s="1"/>
  <c r="BB130"/>
  <c r="BC130"/>
  <c r="BD130"/>
  <c r="BE130"/>
  <c r="G131"/>
  <c r="BA131" s="1"/>
  <c r="BB131"/>
  <c r="BC131"/>
  <c r="BD131"/>
  <c r="BE131"/>
  <c r="G132"/>
  <c r="BA132" s="1"/>
  <c r="BB132"/>
  <c r="BC132"/>
  <c r="BD132"/>
  <c r="BE132"/>
  <c r="G133"/>
  <c r="BA133" s="1"/>
  <c r="BB133"/>
  <c r="BC133"/>
  <c r="BD133"/>
  <c r="BE133"/>
  <c r="G134"/>
  <c r="BA134" s="1"/>
  <c r="BB134"/>
  <c r="BC134"/>
  <c r="BD134"/>
  <c r="BE134"/>
  <c r="G136"/>
  <c r="BA136" s="1"/>
  <c r="BB136"/>
  <c r="BC136"/>
  <c r="BD136"/>
  <c r="BE136"/>
  <c r="G138"/>
  <c r="BA138" s="1"/>
  <c r="BB138"/>
  <c r="BC138"/>
  <c r="BD138"/>
  <c r="BE138"/>
  <c r="G140"/>
  <c r="BA140" s="1"/>
  <c r="BB140"/>
  <c r="BC140"/>
  <c r="BD140"/>
  <c r="BE140"/>
  <c r="G142"/>
  <c r="BA142" s="1"/>
  <c r="BB142"/>
  <c r="BC142"/>
  <c r="BD142"/>
  <c r="BE142"/>
  <c r="G144"/>
  <c r="BA144" s="1"/>
  <c r="BB144"/>
  <c r="BC144"/>
  <c r="BD144"/>
  <c r="BE144"/>
  <c r="C146"/>
  <c r="BC146"/>
  <c r="G17" i="2" s="1"/>
  <c r="G148" i="3"/>
  <c r="BA148" s="1"/>
  <c r="BB148"/>
  <c r="BC148"/>
  <c r="BD148"/>
  <c r="BD161" s="1"/>
  <c r="H18" i="2" s="1"/>
  <c r="BE148" i="3"/>
  <c r="G149"/>
  <c r="BA149" s="1"/>
  <c r="BB149"/>
  <c r="BC149"/>
  <c r="BD149"/>
  <c r="BE149"/>
  <c r="G150"/>
  <c r="BA150" s="1"/>
  <c r="BB150"/>
  <c r="BC150"/>
  <c r="BD150"/>
  <c r="BE150"/>
  <c r="G151"/>
  <c r="BA151" s="1"/>
  <c r="BB151"/>
  <c r="BC151"/>
  <c r="BD151"/>
  <c r="BE151"/>
  <c r="G153"/>
  <c r="BA153" s="1"/>
  <c r="BB153"/>
  <c r="BC153"/>
  <c r="BD153"/>
  <c r="BE153"/>
  <c r="G155"/>
  <c r="BA155" s="1"/>
  <c r="BB155"/>
  <c r="BC155"/>
  <c r="BD155"/>
  <c r="BE155"/>
  <c r="G157"/>
  <c r="BA157" s="1"/>
  <c r="BB157"/>
  <c r="BC157"/>
  <c r="BD157"/>
  <c r="BE157"/>
  <c r="G158"/>
  <c r="BA158" s="1"/>
  <c r="BB158"/>
  <c r="BC158"/>
  <c r="BD158"/>
  <c r="BE158"/>
  <c r="G159"/>
  <c r="BA159" s="1"/>
  <c r="BB159"/>
  <c r="BC159"/>
  <c r="BD159"/>
  <c r="BE159"/>
  <c r="G160"/>
  <c r="BA160" s="1"/>
  <c r="BB160"/>
  <c r="BC160"/>
  <c r="BD160"/>
  <c r="BE160"/>
  <c r="C161"/>
  <c r="G163"/>
  <c r="BA163" s="1"/>
  <c r="BB163"/>
  <c r="BC163"/>
  <c r="BD163"/>
  <c r="BE163"/>
  <c r="G164"/>
  <c r="BA164" s="1"/>
  <c r="BB164"/>
  <c r="BC164"/>
  <c r="BD164"/>
  <c r="BE164"/>
  <c r="G167"/>
  <c r="BA167" s="1"/>
  <c r="BB167"/>
  <c r="BC167"/>
  <c r="BD167"/>
  <c r="BE167"/>
  <c r="G168"/>
  <c r="BA168" s="1"/>
  <c r="BB168"/>
  <c r="BC168"/>
  <c r="BD168"/>
  <c r="BE168"/>
  <c r="G169"/>
  <c r="BA169" s="1"/>
  <c r="BB169"/>
  <c r="BC169"/>
  <c r="BD169"/>
  <c r="BE169"/>
  <c r="G170"/>
  <c r="BA170" s="1"/>
  <c r="BB170"/>
  <c r="BC170"/>
  <c r="BD170"/>
  <c r="BE170"/>
  <c r="G172"/>
  <c r="BA172" s="1"/>
  <c r="BB172"/>
  <c r="BC172"/>
  <c r="BD172"/>
  <c r="BE172"/>
  <c r="G173"/>
  <c r="BA173" s="1"/>
  <c r="BB173"/>
  <c r="BC173"/>
  <c r="BD173"/>
  <c r="BE173"/>
  <c r="C174"/>
  <c r="G176"/>
  <c r="BA176" s="1"/>
  <c r="BA177" s="1"/>
  <c r="E20" i="2" s="1"/>
  <c r="BB176" i="3"/>
  <c r="BB177" s="1"/>
  <c r="F20" i="2" s="1"/>
  <c r="BC176" i="3"/>
  <c r="BC177" s="1"/>
  <c r="G20" i="2" s="1"/>
  <c r="BD176" i="3"/>
  <c r="BD177" s="1"/>
  <c r="H20" i="2" s="1"/>
  <c r="BE176" i="3"/>
  <c r="BE177" s="1"/>
  <c r="I20" i="2" s="1"/>
  <c r="C177" i="3"/>
  <c r="G179"/>
  <c r="BA179" s="1"/>
  <c r="BB179"/>
  <c r="BB184" s="1"/>
  <c r="F21" i="2" s="1"/>
  <c r="BC179" i="3"/>
  <c r="BD179"/>
  <c r="BE179"/>
  <c r="G180"/>
  <c r="BA180" s="1"/>
  <c r="BB180"/>
  <c r="BC180"/>
  <c r="BD180"/>
  <c r="BE180"/>
  <c r="G181"/>
  <c r="BA181" s="1"/>
  <c r="BB181"/>
  <c r="BC181"/>
  <c r="BD181"/>
  <c r="BE181"/>
  <c r="G182"/>
  <c r="BA182" s="1"/>
  <c r="BB182"/>
  <c r="BC182"/>
  <c r="BD182"/>
  <c r="BE182"/>
  <c r="C184"/>
  <c r="C1" i="2"/>
  <c r="C2"/>
  <c r="A7"/>
  <c r="B7"/>
  <c r="A8"/>
  <c r="B8"/>
  <c r="A9"/>
  <c r="B9"/>
  <c r="A10"/>
  <c r="B10"/>
  <c r="A11"/>
  <c r="B11"/>
  <c r="A12"/>
  <c r="B12"/>
  <c r="A13"/>
  <c r="B13"/>
  <c r="A14"/>
  <c r="B14"/>
  <c r="A15"/>
  <c r="B15"/>
  <c r="A16"/>
  <c r="B16"/>
  <c r="A17"/>
  <c r="B17"/>
  <c r="A18"/>
  <c r="B18"/>
  <c r="A19"/>
  <c r="B19"/>
  <c r="A20"/>
  <c r="B20"/>
  <c r="A21"/>
  <c r="B21"/>
  <c r="G184" i="3"/>
  <c r="BC184" l="1"/>
  <c r="G21" i="2" s="1"/>
  <c r="BB174" i="3"/>
  <c r="F19" i="2" s="1"/>
  <c r="BE146" i="3"/>
  <c r="I17" i="2" s="1"/>
  <c r="G122" i="3"/>
  <c r="BD122"/>
  <c r="H16" i="2" s="1"/>
  <c r="BD106" i="3"/>
  <c r="H14" i="2" s="1"/>
  <c r="G106" i="3"/>
  <c r="BB95"/>
  <c r="F13" i="2" s="1"/>
  <c r="BC95" i="3"/>
  <c r="G13" i="2" s="1"/>
  <c r="BC79" i="3"/>
  <c r="G11" i="2" s="1"/>
  <c r="BD79" i="3"/>
  <c r="H11" i="2" s="1"/>
  <c r="BB71" i="3"/>
  <c r="F9" i="2" s="1"/>
  <c r="BC71" i="3"/>
  <c r="G9" i="2" s="1"/>
  <c r="G58" i="3"/>
  <c r="BD58"/>
  <c r="H7" i="2" s="1"/>
  <c r="BA58" i="3"/>
  <c r="E7" i="2" s="1"/>
  <c r="BB161" i="3"/>
  <c r="F18" i="2" s="1"/>
  <c r="BC58" i="3"/>
  <c r="G7" i="2" s="1"/>
  <c r="G174" i="3"/>
  <c r="BE184"/>
  <c r="I21" i="2" s="1"/>
  <c r="BE71" i="3"/>
  <c r="I9" i="2" s="1"/>
  <c r="G79" i="3"/>
  <c r="BD174"/>
  <c r="H19" i="2" s="1"/>
  <c r="BE174" i="3"/>
  <c r="I19" i="2" s="1"/>
  <c r="BB122" i="3"/>
  <c r="F16" i="2" s="1"/>
  <c r="BE106" i="3"/>
  <c r="I14" i="2" s="1"/>
  <c r="BA97" i="3"/>
  <c r="BA106" s="1"/>
  <c r="E14" i="2" s="1"/>
  <c r="BD95" i="3"/>
  <c r="H13" i="2" s="1"/>
  <c r="BC87" i="3"/>
  <c r="G12" i="2" s="1"/>
  <c r="BA184" i="3"/>
  <c r="E21" i="2" s="1"/>
  <c r="BC106" i="3"/>
  <c r="G14" i="2" s="1"/>
  <c r="BE87" i="3"/>
  <c r="I12" i="2" s="1"/>
  <c r="BA71" i="3"/>
  <c r="E9" i="2" s="1"/>
  <c r="BE58" i="3"/>
  <c r="I7" i="2" s="1"/>
  <c r="BD184" i="3"/>
  <c r="H21" i="2" s="1"/>
  <c r="BC174" i="3"/>
  <c r="G19" i="2" s="1"/>
  <c r="BC161" i="3"/>
  <c r="G18" i="2" s="1"/>
  <c r="BD146" i="3"/>
  <c r="H17" i="2" s="1"/>
  <c r="BE122" i="3"/>
  <c r="I16" i="2" s="1"/>
  <c r="BE95" i="3"/>
  <c r="I13" i="2" s="1"/>
  <c r="BB87" i="3"/>
  <c r="F12" i="2" s="1"/>
  <c r="BD71" i="3"/>
  <c r="H9" i="2" s="1"/>
  <c r="BB58" i="3"/>
  <c r="F7" i="2" s="1"/>
  <c r="G71" i="3"/>
  <c r="G161"/>
  <c r="BE161"/>
  <c r="I18" i="2" s="1"/>
  <c r="BB146" i="3"/>
  <c r="F17" i="2" s="1"/>
  <c r="BC122" i="3"/>
  <c r="G16" i="2" s="1"/>
  <c r="BB106" i="3"/>
  <c r="F14" i="2" s="1"/>
  <c r="BD87" i="3"/>
  <c r="H12" i="2" s="1"/>
  <c r="BE79" i="3"/>
  <c r="I11" i="2" s="1"/>
  <c r="BA174" i="3"/>
  <c r="E19" i="2" s="1"/>
  <c r="BA122" i="3"/>
  <c r="E16" i="2" s="1"/>
  <c r="BA87" i="3"/>
  <c r="E12" i="2" s="1"/>
  <c r="BA146" i="3"/>
  <c r="E17" i="2" s="1"/>
  <c r="BA79" i="3"/>
  <c r="E11" i="2" s="1"/>
  <c r="BA161" i="3"/>
  <c r="E18" i="2" s="1"/>
  <c r="BA95" i="3"/>
  <c r="E13" i="2" s="1"/>
  <c r="G95" i="3"/>
  <c r="G109"/>
  <c r="G75"/>
  <c r="G146"/>
  <c r="G177"/>
  <c r="G87"/>
  <c r="G62"/>
  <c r="H22" i="2" l="1"/>
  <c r="C17" i="1" s="1"/>
  <c r="G22" i="2"/>
  <c r="C18" i="1" s="1"/>
  <c r="I22" i="2"/>
  <c r="C21" i="1" s="1"/>
  <c r="F22" i="2"/>
  <c r="C16" i="1" s="1"/>
  <c r="E22" i="2"/>
  <c r="C15" i="1" s="1"/>
  <c r="C19" l="1"/>
  <c r="C22" s="1"/>
  <c r="C23" s="1"/>
  <c r="F30" s="1"/>
  <c r="F31" l="1"/>
  <c r="F34" s="1"/>
</calcChain>
</file>

<file path=xl/sharedStrings.xml><?xml version="1.0" encoding="utf-8"?>
<sst xmlns="http://schemas.openxmlformats.org/spreadsheetml/2006/main" count="550" uniqueCount="346">
  <si>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</si>
  <si>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</si>
  <si>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</si>
  <si>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</si>
  <si>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</si>
  <si>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</si>
  <si>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</si>
  <si>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</si>
  <si>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</si>
  <si>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</si>
  <si>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</si>
  <si>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</si>
  <si>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</si>
  <si>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</si>
  <si>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</si>
  <si>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</si>
  <si>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</si>
  <si>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</si>
  <si>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</si>
  <si>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</si>
  <si>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</si>
  <si>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</si>
  <si>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</si>
  <si>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</si>
  <si>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</si>
  <si>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</si>
  <si>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</si>
  <si>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</si>
  <si>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</si>
  <si>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</si>
  <si>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</si>
  <si>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</si>
  <si>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</si>
  <si>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</si>
  <si>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</si>
  <si>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</si>
  <si>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</si>
  <si>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</si>
  <si>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</si>
  <si>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</si>
  <si>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</si>
  <si>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</si>
  <si>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</si>
  <si>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</si>
  <si>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</si>
  <si>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</si>
  <si>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</si>
  <si>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</si>
  <si>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</si>
  <si>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</si>
  <si>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</si>
  <si>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</si>
  <si>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</si>
  <si>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</si>
  <si>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</si>
  <si>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</si>
  <si>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</si>
  <si>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</si>
  <si>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</si>
  <si>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</si>
  <si>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</si>
  <si>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</si>
  <si>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</si>
  <si>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</si>
  <si>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</si>
  <si>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</si>
  <si>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</si>
  <si>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</si>
  <si>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</si>
  <si>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</si>
  <si>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</si>
  <si>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</si>
  <si>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Kaspárek38</t>
  </si>
  <si>
    <t>Ivančice, Akce II/393,394</t>
  </si>
  <si>
    <t>ulice Na Brněnce</t>
  </si>
  <si>
    <t>Změna 12.5.2014</t>
  </si>
  <si>
    <t>kpl</t>
  </si>
  <si>
    <t>113106222R00</t>
  </si>
  <si>
    <t xml:space="preserve">Rozebrání dlažeb z drobných kostek v živici </t>
  </si>
  <si>
    <t>m2</t>
  </si>
  <si>
    <t>dvojřádek:45</t>
  </si>
  <si>
    <t>doprav.ostrůvek:18</t>
  </si>
  <si>
    <t>113107222R00</t>
  </si>
  <si>
    <t xml:space="preserve">Odstranění podkladu nad 200 m2,kam.drcené tl.20 cm </t>
  </si>
  <si>
    <t>množství pro výměnu podloží:819</t>
  </si>
  <si>
    <t>113203111R00</t>
  </si>
  <si>
    <t xml:space="preserve">Vytrhání obrub z dlažebních kostek </t>
  </si>
  <si>
    <t>m</t>
  </si>
  <si>
    <t>119001401R00</t>
  </si>
  <si>
    <t xml:space="preserve">Dočasné zajištění ocelového potrubí do DN 200 mm </t>
  </si>
  <si>
    <t>122202202R00</t>
  </si>
  <si>
    <t xml:space="preserve">Odkopávky pro silnice v hor. 3 do 1000 m3 </t>
  </si>
  <si>
    <t>m3</t>
  </si>
  <si>
    <t>87+164</t>
  </si>
  <si>
    <t>122202209R00</t>
  </si>
  <si>
    <t xml:space="preserve">Příplatek za lepivost - odkop. pro silnice v hor.3 </t>
  </si>
  <si>
    <t>251/2</t>
  </si>
  <si>
    <t>132201101R00</t>
  </si>
  <si>
    <t xml:space="preserve">Hloubení rýh šířky do 60 cm v hor.3 do 100 m3 </t>
  </si>
  <si>
    <t>48+62</t>
  </si>
  <si>
    <t>132201109R00</t>
  </si>
  <si>
    <t xml:space="preserve">Příplatek za lepivost - hloubení rýh 60 cm v hor.3 </t>
  </si>
  <si>
    <t>110/2</t>
  </si>
  <si>
    <t>133201101R00</t>
  </si>
  <si>
    <t xml:space="preserve">Hloubení patek v hor.3 do 100 m3 </t>
  </si>
  <si>
    <t>posunutí značky:0,3*0,3*0,4</t>
  </si>
  <si>
    <t>133201109R00</t>
  </si>
  <si>
    <t xml:space="preserve">Příplatek za lepivost - hloubení patek v hor.3 </t>
  </si>
  <si>
    <t>139601100</t>
  </si>
  <si>
    <t xml:space="preserve">Ruční výkop sond hl.1,2m </t>
  </si>
  <si>
    <t>kus</t>
  </si>
  <si>
    <t>162301101R00</t>
  </si>
  <si>
    <t xml:space="preserve">Vodorovné přemístění výkopku z hor.1-4 do 500 m </t>
  </si>
  <si>
    <t>na meziskládku:48+39,45</t>
  </si>
  <si>
    <t>pro zemní krajnice:48</t>
  </si>
  <si>
    <t>pro zásypy:39,45</t>
  </si>
  <si>
    <t>162701105R00</t>
  </si>
  <si>
    <t xml:space="preserve">Vodorovné přemístění výkopku z hor.1-4 do 10000 m </t>
  </si>
  <si>
    <t>251+4,1+18,45</t>
  </si>
  <si>
    <t>162701109R00</t>
  </si>
  <si>
    <t xml:space="preserve">Příplatek k vod. přemístění hor.1-4 za další 1 km </t>
  </si>
  <si>
    <t>273,55*5</t>
  </si>
  <si>
    <t>167101101R00</t>
  </si>
  <si>
    <t xml:space="preserve">Nakládání výkopku z hor.1-4 v množství do 100 m3 </t>
  </si>
  <si>
    <t>pro zásyp rýh:62-4,1-18,45</t>
  </si>
  <si>
    <t>171201201R00</t>
  </si>
  <si>
    <t xml:space="preserve">Uložení sypaniny na meziskládku </t>
  </si>
  <si>
    <t>pro zásypy:62-4,1-18,45</t>
  </si>
  <si>
    <t>171201211U00</t>
  </si>
  <si>
    <t xml:space="preserve">Skládkovné zemina </t>
  </si>
  <si>
    <t>t</t>
  </si>
  <si>
    <t>273,55*1,8</t>
  </si>
  <si>
    <t>174101100</t>
  </si>
  <si>
    <t xml:space="preserve">Zásyp sond se zhutněním </t>
  </si>
  <si>
    <t>174101102R00</t>
  </si>
  <si>
    <t xml:space="preserve">Zásyp ruční se zhutněním </t>
  </si>
  <si>
    <t>přípojky:62-4,1-18,45</t>
  </si>
  <si>
    <t>175101101RT2</t>
  </si>
  <si>
    <t>Obsyp potrubí bez prohození sypaniny s dodáním štěrkopísku frakce 0 - 22 mm</t>
  </si>
  <si>
    <t>přípojky:41*1*0,45</t>
  </si>
  <si>
    <t>181101102R00</t>
  </si>
  <si>
    <t xml:space="preserve">Úprava pláně v zářezech v hor. 1-4, se zhutněním </t>
  </si>
  <si>
    <t>966006113R00</t>
  </si>
  <si>
    <t xml:space="preserve">Odstranění plastových majáků </t>
  </si>
  <si>
    <t>979024441R00</t>
  </si>
  <si>
    <t xml:space="preserve">Očištění vybour. obrubníků všech loží a výplní </t>
  </si>
  <si>
    <t>979071122R00</t>
  </si>
  <si>
    <t xml:space="preserve">Očištění vybour.kostek drobných s výplní MC/živicí </t>
  </si>
  <si>
    <t>583312004</t>
  </si>
  <si>
    <t xml:space="preserve">Kamenivo těžené frakce  0/4  B Jihomor. kraj </t>
  </si>
  <si>
    <t>T</t>
  </si>
  <si>
    <t>přípojky:18,45*2</t>
  </si>
  <si>
    <t>979083114R00</t>
  </si>
  <si>
    <t xml:space="preserve">Vodorovné přemístění suti na skládku do 3000 m </t>
  </si>
  <si>
    <t>979093111R00</t>
  </si>
  <si>
    <t xml:space="preserve">Uložení suti na skládku bez zhutnění </t>
  </si>
  <si>
    <t>2</t>
  </si>
  <si>
    <t>Základy,zvláštní zakládání</t>
  </si>
  <si>
    <t>275313611R00</t>
  </si>
  <si>
    <t xml:space="preserve">Beton základových patek prostý C 16/20 (B 20) </t>
  </si>
  <si>
    <t>211</t>
  </si>
  <si>
    <t>Trativody</t>
  </si>
  <si>
    <t>211571111R00</t>
  </si>
  <si>
    <t xml:space="preserve">Výplň odvodňovacích žeber štěrkopískem tříděným </t>
  </si>
  <si>
    <t>216*0,4*0,4</t>
  </si>
  <si>
    <t>212792211U00</t>
  </si>
  <si>
    <t xml:space="preserve">Potrubí dren plast flex DN 100 </t>
  </si>
  <si>
    <t>213151121R00</t>
  </si>
  <si>
    <t xml:space="preserve">Montáž geotextílie </t>
  </si>
  <si>
    <t>216*0,4*4</t>
  </si>
  <si>
    <t>69365998</t>
  </si>
  <si>
    <t>Geotextilie</t>
  </si>
  <si>
    <t>216*0,4*4*1,15</t>
  </si>
  <si>
    <t>45</t>
  </si>
  <si>
    <t>Podkladní a vedlejší konstrukc</t>
  </si>
  <si>
    <t>451572111R00</t>
  </si>
  <si>
    <t xml:space="preserve">Lože pod potrubí z kameniva těženého 0 - 4 mm </t>
  </si>
  <si>
    <t>41*1*0,1</t>
  </si>
  <si>
    <t>5</t>
  </si>
  <si>
    <t>Komunikace</t>
  </si>
  <si>
    <t>564851111x01</t>
  </si>
  <si>
    <t>Podklad ze štěrkodrti po zhutnění tl.15cm-výměna podloží,použit stávající materiál,vč.dopravy 3km</t>
  </si>
  <si>
    <t>569903311R00</t>
  </si>
  <si>
    <t xml:space="preserve">Zřízení zemních krajnic se zhutněním </t>
  </si>
  <si>
    <t>502</t>
  </si>
  <si>
    <t>Vozovka</t>
  </si>
  <si>
    <t>564851111R00</t>
  </si>
  <si>
    <t xml:space="preserve">Podklad ze štěrkodrti po zhutnění tloušťky 15 cm </t>
  </si>
  <si>
    <t>565231112x01</t>
  </si>
  <si>
    <t xml:space="preserve">Podk štěrk+cem malta ŠCM tl 20cm </t>
  </si>
  <si>
    <t>573211111R00</t>
  </si>
  <si>
    <t xml:space="preserve">Postřik živičný spojovací z asfaltu 0,5 kg/m2 </t>
  </si>
  <si>
    <t>573211110x01</t>
  </si>
  <si>
    <t xml:space="preserve">Postřik živičný spojovací z asfaltu 0,2 kg/m2 </t>
  </si>
  <si>
    <t>577131111x01</t>
  </si>
  <si>
    <t>Beton asfaltový pro obrusné vrstvy (ČSN736121) ACO 11+, CRmB tl. 4 cm</t>
  </si>
  <si>
    <t>577171125R00</t>
  </si>
  <si>
    <t xml:space="preserve">Beton asfalt. ACL 16+ (ABL I), ložný, do 3 m, 8 cm </t>
  </si>
  <si>
    <t>503</t>
  </si>
  <si>
    <t>Dopravní ostrůvek</t>
  </si>
  <si>
    <t>596215040R00</t>
  </si>
  <si>
    <t xml:space="preserve">Kladení zámkové dlažby tl. 8 cm do drtě tl. 4 cm </t>
  </si>
  <si>
    <t>59245280</t>
  </si>
  <si>
    <t>Dlažba zámková  tl. 8cm šedá</t>
  </si>
  <si>
    <t>22*1,02</t>
  </si>
  <si>
    <t>592453039</t>
  </si>
  <si>
    <t xml:space="preserve">Dlažba zámková pro nevidomé tl. 8cm červená </t>
  </si>
  <si>
    <t>5*1,02</t>
  </si>
  <si>
    <t>506</t>
  </si>
  <si>
    <t>Zastávka autobusu</t>
  </si>
  <si>
    <t>564762111R00</t>
  </si>
  <si>
    <t xml:space="preserve">Podklad z kam.drceného 32-63 s výplň.kamen. 20 cm </t>
  </si>
  <si>
    <t>567132116x01</t>
  </si>
  <si>
    <t xml:space="preserve">Podklad z kameniva zpev.cementem KZC 1 tl.21 cm </t>
  </si>
  <si>
    <t>591141110x01</t>
  </si>
  <si>
    <t xml:space="preserve">Kladení dlažby velké kostky, do bet.lože </t>
  </si>
  <si>
    <t>dvojřádek:37*0,1*2</t>
  </si>
  <si>
    <t>591241111x01</t>
  </si>
  <si>
    <t>Kladení dlažby drobné kostky, lože z MC tl. 4 cm kroužková vazba+vyspárování</t>
  </si>
  <si>
    <t>596</t>
  </si>
  <si>
    <t>Doprava žulové dlažby z meziskládky vzd.3km vč.naložení a složení</t>
  </si>
  <si>
    <t>58380129</t>
  </si>
  <si>
    <t>Kostka dlažební drobná 10/10 štípaná Itř. 1t=4,0m2  použita vybouraná dlažba</t>
  </si>
  <si>
    <t>56/4</t>
  </si>
  <si>
    <t>37*0,2/4</t>
  </si>
  <si>
    <t>507</t>
  </si>
  <si>
    <t>Odfrézování živičného krytu</t>
  </si>
  <si>
    <t>113151316x01</t>
  </si>
  <si>
    <t>Frézování krytu nad 500 m2, s překážkami, tl.8 cm likvidace odfréz.živice v režii zhotovitele</t>
  </si>
  <si>
    <t>8</t>
  </si>
  <si>
    <t>Trubní vedení</t>
  </si>
  <si>
    <t>871313121R00</t>
  </si>
  <si>
    <t xml:space="preserve">Montáž trub z plastu, gumový kroužek, DN 150 </t>
  </si>
  <si>
    <t>877353121R00</t>
  </si>
  <si>
    <t xml:space="preserve">Montáž tvarovek odboč. plast. gum. kroužek DN 200 </t>
  </si>
  <si>
    <t>892351111R00</t>
  </si>
  <si>
    <t xml:space="preserve">Tlaková zkouška vodovodního potrubí DN 200 </t>
  </si>
  <si>
    <t>892353111R00</t>
  </si>
  <si>
    <t xml:space="preserve">Desinfekce vodovodního potrubí DN 200 </t>
  </si>
  <si>
    <t>899331111R00</t>
  </si>
  <si>
    <t xml:space="preserve">Výšková úprava vstupu do 20 cm, zvýšení poklopu </t>
  </si>
  <si>
    <t>899431111R00</t>
  </si>
  <si>
    <t xml:space="preserve">Výšková úprava do 20 cm, zvýšení krytu šoupěte </t>
  </si>
  <si>
    <t>89400-0000</t>
  </si>
  <si>
    <t>Typizovaná uliční vpusť se zápach uzávěrou s kal. košem, s plastovými mřížemi M400D</t>
  </si>
  <si>
    <t>89401-1001</t>
  </si>
  <si>
    <t xml:space="preserve">Podobrubníková vpusť s bočním nátokem </t>
  </si>
  <si>
    <t>28611260.A</t>
  </si>
  <si>
    <t>Trubka kanalizační KGEM SN 8 PVC 160x4,7</t>
  </si>
  <si>
    <t>41*1,096</t>
  </si>
  <si>
    <t>28651703.A</t>
  </si>
  <si>
    <t>Odbočka kanalizační KGEA 160/ 110 PVC</t>
  </si>
  <si>
    <t>9</t>
  </si>
  <si>
    <t>Ostatní konstrukce, bourání</t>
  </si>
  <si>
    <t>338171110</t>
  </si>
  <si>
    <t xml:space="preserve">Osazení sloupků ocelových zalitím MC </t>
  </si>
  <si>
    <t>posunutí značky:1</t>
  </si>
  <si>
    <t>917762111R00</t>
  </si>
  <si>
    <t xml:space="preserve">Osazení ležat. obrub. bet. s opěrou, lože z B 12,5 </t>
  </si>
  <si>
    <t>68+12</t>
  </si>
  <si>
    <t>917862111R00</t>
  </si>
  <si>
    <t xml:space="preserve">Osazení stojat. obrub. bet. s opěrou,lože z B 12,5 </t>
  </si>
  <si>
    <t>224+12+12+2</t>
  </si>
  <si>
    <t>919721211R00</t>
  </si>
  <si>
    <t xml:space="preserve">Zalití styčné spáry sfalt. zálivkou </t>
  </si>
  <si>
    <t>919731122R00</t>
  </si>
  <si>
    <t xml:space="preserve">Zařezání styčné plochy živičné </t>
  </si>
  <si>
    <t>911-00</t>
  </si>
  <si>
    <t xml:space="preserve">M+D plastová chránička AROT DN 110mm půlená </t>
  </si>
  <si>
    <t>911-02</t>
  </si>
  <si>
    <t>M+D beton chráničky s poklopem TK 2 vč.obetonování betonem B15 tl.100mm</t>
  </si>
  <si>
    <t>59217447</t>
  </si>
  <si>
    <t>Obrubník silniční ABO 2-15 nájezdový 100/15/15</t>
  </si>
  <si>
    <t>68*1,01</t>
  </si>
  <si>
    <t>59217448</t>
  </si>
  <si>
    <t>Obrubník silniční ABO 2-15 LV 100/15/15-25</t>
  </si>
  <si>
    <t>12*1,01</t>
  </si>
  <si>
    <t>59217449</t>
  </si>
  <si>
    <t>Obrubník silniční ABO 2-15 PV 100/15/15-25</t>
  </si>
  <si>
    <t>59217450</t>
  </si>
  <si>
    <t>Obrubník silniční  100/15/25</t>
  </si>
  <si>
    <t>224*1,01</t>
  </si>
  <si>
    <t>59217453</t>
  </si>
  <si>
    <t>Obrubník bezbarierový HK 600/290/1000 mm</t>
  </si>
  <si>
    <t>59217454</t>
  </si>
  <si>
    <t>Přechodový kus k obrubníku bezbarierovému</t>
  </si>
  <si>
    <t>2*1,01</t>
  </si>
  <si>
    <t>91</t>
  </si>
  <si>
    <t>Doplňující práce na komunikaci</t>
  </si>
  <si>
    <t>915701111R00</t>
  </si>
  <si>
    <t>Zřízení vodorovného značení z nátěr.hmot tl.do 3mm žlutou barvou</t>
  </si>
  <si>
    <t>915711111R00</t>
  </si>
  <si>
    <t xml:space="preserve">Vodorovné značení dělících čar 12 cm střík.barvou </t>
  </si>
  <si>
    <t>915712112R00</t>
  </si>
  <si>
    <t xml:space="preserve">Vodorovné značení vodicích čar š.25 cm silnovrstvé </t>
  </si>
  <si>
    <t>915721112R00</t>
  </si>
  <si>
    <t xml:space="preserve">Vodorovné značení silnovrstvé stopčar,zeber atd. </t>
  </si>
  <si>
    <t>28+29</t>
  </si>
  <si>
    <t>915791111R00</t>
  </si>
  <si>
    <t xml:space="preserve">Předznačení pro značení dělící čáry,vodící proužky </t>
  </si>
  <si>
    <t>108+40</t>
  </si>
  <si>
    <t>915791112R00</t>
  </si>
  <si>
    <t xml:space="preserve">Předznačení pro značení stopčáry, zebry, nápisů </t>
  </si>
  <si>
    <t>28+29+57</t>
  </si>
  <si>
    <t>91000-9000</t>
  </si>
  <si>
    <t xml:space="preserve">Lepené pryžové pruhy na přechodu pro chodce </t>
  </si>
  <si>
    <t>91000-9001</t>
  </si>
  <si>
    <t>Dočasné dopravní značení vč.vypracování návrhu vyřízení souhlasu DI, instalace a zrušení</t>
  </si>
  <si>
    <t>91000-9002</t>
  </si>
  <si>
    <t>Instalace a zrušení SSZ - stavba bude prováděna za provozu po půlkách</t>
  </si>
  <si>
    <t>91000-9003</t>
  </si>
  <si>
    <t>Instalace stávajících majáků do doprav.ostrůvků za provozu po půlkách</t>
  </si>
  <si>
    <t>96</t>
  </si>
  <si>
    <t>Bourání konstrukcí</t>
  </si>
  <si>
    <t>113107212R00</t>
  </si>
  <si>
    <t xml:space="preserve">Odstranění podkladu nad 200 m2,kam.těžené tl.20 cm </t>
  </si>
  <si>
    <t>celková plocha:1092</t>
  </si>
  <si>
    <t>množství pro výměnu podloží:-819</t>
  </si>
  <si>
    <t>113107240x01</t>
  </si>
  <si>
    <t>Odstranění podkladu nad 200 m2 kamenivo obalené asfaltem tl.8cm</t>
  </si>
  <si>
    <t>113202111R00</t>
  </si>
  <si>
    <t xml:space="preserve">Vytrhání obrub z krajníků nebo obrubníků stojatých </t>
  </si>
  <si>
    <t>113204112x01</t>
  </si>
  <si>
    <t xml:space="preserve">Vytrhání obrub plastových </t>
  </si>
  <si>
    <t>966006132R00</t>
  </si>
  <si>
    <t xml:space="preserve">Odstranění doprav.značek se sloupky, s bet.patkami </t>
  </si>
  <si>
    <t>969021131R00</t>
  </si>
  <si>
    <t xml:space="preserve">Vybourání kanalizačního potrubí DN do 300 mm </t>
  </si>
  <si>
    <t>1132021000</t>
  </si>
  <si>
    <t xml:space="preserve">Vybourání stávajících uličních vpustí </t>
  </si>
  <si>
    <t>99</t>
  </si>
  <si>
    <t>Přesun hmot</t>
  </si>
  <si>
    <t>998225111R00</t>
  </si>
  <si>
    <t xml:space="preserve">Přesun hmot, pozemní komunikace, kryt živičný </t>
  </si>
  <si>
    <t>D96</t>
  </si>
  <si>
    <t>Přesuny suti a vybouraných hmot</t>
  </si>
  <si>
    <t>979083117R00</t>
  </si>
  <si>
    <t xml:space="preserve">Vodorovné přemístění suti na skládku do 6000 m </t>
  </si>
  <si>
    <t>979083191R00</t>
  </si>
  <si>
    <t xml:space="preserve">Příplatek za dalších započatých 1000 m nad 6000 m </t>
  </si>
  <si>
    <t>979087212R00</t>
  </si>
  <si>
    <t xml:space="preserve">Nakládání suti na dopravní prostředky </t>
  </si>
  <si>
    <t>979999998R00</t>
  </si>
  <si>
    <t xml:space="preserve">Poplatek za skládku suti 5% příměsí </t>
  </si>
  <si>
    <t>470,84-133,51</t>
  </si>
  <si>
    <t>101+102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</si>
</sst>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\ &quot;Kč&quot;"/>
    <numFmt numFmtId="166" formatCode="dd/mm/yy"/>
  </numFmts>
  <fonts count="4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name val="Arial CE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71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2" fillId="0" borderId="0"/>
    <xf numFmtId="0" fontId="1" fillId="4" borderId="6" applyNumberFormat="0" applyFont="0" applyAlignment="0" applyProtection="0"/>
    <xf numFmtId="0" fontId="13" fillId="0" borderId="7" applyNumberFormat="0" applyFill="0" applyAlignment="0" applyProtection="0"/>
    <xf numFmtId="0" fontId="14" fillId="6" borderId="0" applyNumberFormat="0" applyBorder="0" applyAlignment="0" applyProtection="0"/>
    <xf numFmtId="0" fontId="13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3" borderId="8" applyNumberFormat="0" applyAlignment="0" applyProtection="0"/>
    <xf numFmtId="0" fontId="17" fillId="13" borderId="9" applyNumberFormat="0" applyAlignment="0" applyProtection="0"/>
    <xf numFmtId="0" fontId="18" fillId="0" borderId="0" applyNumberFormat="0" applyFill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</cellStyleXfs>
  <cellXfs count="207">
    <xf numFmtId="0" fontId="0" fillId="0" borderId="0" xfId="0"/>
    <xf numFmtId="0" fontId="19" fillId="0" borderId="10" xfId="0" applyFont="1" applyBorder="1" applyAlignment="1">
      <alignment horizontal="centerContinuous" vertical="top"/>
    </xf>
    <xf numFmtId="0" fontId="20" fillId="0" borderId="10" xfId="0" applyFont="1" applyBorder="1" applyAlignment="1">
      <alignment horizontal="centerContinuous"/>
    </xf>
    <xf numFmtId="0" fontId="21" fillId="18" borderId="11" xfId="0" applyFont="1" applyFill="1" applyBorder="1" applyAlignment="1">
      <alignment horizontal="left"/>
    </xf>
    <xf numFmtId="0" fontId="22" fillId="18" borderId="12" xfId="0" applyFont="1" applyFill="1" applyBorder="1" applyAlignment="1">
      <alignment horizontal="centerContinuous"/>
    </xf>
    <xf numFmtId="0" fontId="23" fillId="18" borderId="13" xfId="0" applyFont="1" applyFill="1" applyBorder="1" applyAlignment="1">
      <alignment horizontal="left"/>
    </xf>
    <xf numFmtId="0" fontId="22" fillId="0" borderId="14" xfId="0" applyFont="1" applyBorder="1"/>
    <xf numFmtId="49" fontId="22" fillId="0" borderId="15" xfId="0" applyNumberFormat="1" applyFont="1" applyBorder="1" applyAlignment="1">
      <alignment horizontal="left"/>
    </xf>
    <xf numFmtId="0" fontId="20" fillId="0" borderId="16" xfId="0" applyFont="1" applyBorder="1"/>
    <xf numFmtId="0" fontId="22" fillId="0" borderId="17" xfId="0" applyFont="1" applyBorder="1"/>
    <xf numFmtId="0" fontId="22" fillId="0" borderId="18" xfId="0" applyFont="1" applyBorder="1"/>
    <xf numFmtId="0" fontId="22" fillId="0" borderId="19" xfId="0" applyFont="1" applyBorder="1"/>
    <xf numFmtId="0" fontId="22" fillId="0" borderId="20" xfId="0" applyFont="1" applyBorder="1" applyAlignment="1">
      <alignment horizontal="left"/>
    </xf>
    <xf numFmtId="0" fontId="21" fillId="0" borderId="16" xfId="0" applyFont="1" applyBorder="1"/>
    <xf numFmtId="49" fontId="22" fillId="0" borderId="20" xfId="0" applyNumberFormat="1" applyFont="1" applyBorder="1" applyAlignment="1">
      <alignment horizontal="left"/>
    </xf>
    <xf numFmtId="49" fontId="21" fillId="18" borderId="16" xfId="0" applyNumberFormat="1" applyFont="1" applyFill="1" applyBorder="1"/>
    <xf numFmtId="49" fontId="20" fillId="18" borderId="17" xfId="0" applyNumberFormat="1" applyFont="1" applyFill="1" applyBorder="1"/>
    <xf numFmtId="0" fontId="21" fillId="18" borderId="18" xfId="0" applyFont="1" applyFill="1" applyBorder="1"/>
    <xf numFmtId="0" fontId="20" fillId="18" borderId="18" xfId="0" applyFont="1" applyFill="1" applyBorder="1"/>
    <xf numFmtId="0" fontId="20" fillId="18" borderId="17" xfId="0" applyFont="1" applyFill="1" applyBorder="1"/>
    <xf numFmtId="0" fontId="22" fillId="0" borderId="19" xfId="0" applyFont="1" applyFill="1" applyBorder="1"/>
    <xf numFmtId="3" fontId="22" fillId="0" borderId="20" xfId="0" applyNumberFormat="1" applyFont="1" applyBorder="1" applyAlignment="1">
      <alignment horizontal="left"/>
    </xf>
    <xf numFmtId="0" fontId="0" fillId="0" borderId="0" xfId="0" applyFill="1"/>
    <xf numFmtId="49" fontId="21" fillId="18" borderId="21" xfId="0" applyNumberFormat="1" applyFont="1" applyFill="1" applyBorder="1"/>
    <xf numFmtId="49" fontId="20" fillId="18" borderId="22" xfId="0" applyNumberFormat="1" applyFont="1" applyFill="1" applyBorder="1"/>
    <xf numFmtId="0" fontId="21" fillId="18" borderId="0" xfId="0" applyFont="1" applyFill="1" applyBorder="1"/>
    <xf numFmtId="0" fontId="20" fillId="18" borderId="0" xfId="0" applyFont="1" applyFill="1" applyBorder="1"/>
    <xf numFmtId="49" fontId="22" fillId="0" borderId="19" xfId="0" applyNumberFormat="1" applyFont="1" applyBorder="1" applyAlignment="1">
      <alignment horizontal="left"/>
    </xf>
    <xf numFmtId="0" fontId="22" fillId="0" borderId="23" xfId="0" applyFont="1" applyBorder="1"/>
    <xf numFmtId="0" fontId="22" fillId="0" borderId="19" xfId="0" applyNumberFormat="1" applyFont="1" applyBorder="1"/>
    <xf numFmtId="0" fontId="22" fillId="0" borderId="24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22" fillId="0" borderId="24" xfId="0" applyFont="1" applyBorder="1" applyAlignment="1">
      <alignment horizontal="left"/>
    </xf>
    <xf numFmtId="0" fontId="0" fillId="0" borderId="0" xfId="0" applyBorder="1"/>
    <xf numFmtId="0" fontId="22" fillId="0" borderId="19" xfId="0" applyFont="1" applyFill="1" applyBorder="1" applyAlignment="1"/>
    <xf numFmtId="0" fontId="22" fillId="0" borderId="24" xfId="0" applyFont="1" applyFill="1" applyBorder="1" applyAlignment="1"/>
    <xf numFmtId="0" fontId="1" fillId="0" borderId="0" xfId="0" applyFont="1" applyFill="1" applyBorder="1" applyAlignment="1"/>
    <xf numFmtId="0" fontId="22" fillId="0" borderId="19" xfId="0" applyFont="1" applyBorder="1" applyAlignment="1"/>
    <xf numFmtId="0" fontId="22" fillId="0" borderId="24" xfId="0" applyFont="1" applyBorder="1" applyAlignment="1"/>
    <xf numFmtId="3" fontId="0" fillId="0" borderId="0" xfId="0" applyNumberFormat="1"/>
    <xf numFmtId="0" fontId="22" fillId="0" borderId="16" xfId="0" applyFont="1" applyBorder="1"/>
    <xf numFmtId="0" fontId="22" fillId="0" borderId="14" xfId="0" applyFont="1" applyBorder="1" applyAlignment="1">
      <alignment horizontal="left"/>
    </xf>
    <xf numFmtId="0" fontId="22" fillId="0" borderId="25" xfId="0" applyFont="1" applyBorder="1" applyAlignment="1">
      <alignment horizontal="left"/>
    </xf>
    <xf numFmtId="0" fontId="19" fillId="0" borderId="26" xfId="0" applyFont="1" applyBorder="1" applyAlignment="1">
      <alignment horizontal="centerContinuous" vertical="center"/>
    </xf>
    <xf numFmtId="0" fontId="24" fillId="0" borderId="27" xfId="0" applyFont="1" applyBorder="1" applyAlignment="1">
      <alignment horizontal="centerContinuous" vertical="center"/>
    </xf>
    <xf numFmtId="0" fontId="20" fillId="0" borderId="27" xfId="0" applyFont="1" applyBorder="1" applyAlignment="1">
      <alignment horizontal="centerContinuous" vertical="center"/>
    </xf>
    <xf numFmtId="0" fontId="20" fillId="0" borderId="28" xfId="0" applyFont="1" applyBorder="1" applyAlignment="1">
      <alignment horizontal="centerContinuous" vertical="center"/>
    </xf>
    <xf numFmtId="0" fontId="21" fillId="18" borderId="29" xfId="0" applyFont="1" applyFill="1" applyBorder="1" applyAlignment="1">
      <alignment horizontal="left"/>
    </xf>
    <xf numFmtId="0" fontId="20" fillId="18" borderId="30" xfId="0" applyFont="1" applyFill="1" applyBorder="1" applyAlignment="1">
      <alignment horizontal="left"/>
    </xf>
    <xf numFmtId="0" fontId="20" fillId="18" borderId="31" xfId="0" applyFont="1" applyFill="1" applyBorder="1" applyAlignment="1">
      <alignment horizontal="centerContinuous"/>
    </xf>
    <xf numFmtId="0" fontId="21" fillId="18" borderId="30" xfId="0" applyFont="1" applyFill="1" applyBorder="1" applyAlignment="1">
      <alignment horizontal="centerContinuous"/>
    </xf>
    <xf numFmtId="0" fontId="20" fillId="18" borderId="30" xfId="0" applyFont="1" applyFill="1" applyBorder="1" applyAlignment="1">
      <alignment horizontal="centerContinuous"/>
    </xf>
    <xf numFmtId="0" fontId="20" fillId="0" borderId="32" xfId="0" applyFont="1" applyBorder="1"/>
    <xf numFmtId="0" fontId="20" fillId="0" borderId="33" xfId="0" applyFont="1" applyBorder="1"/>
    <xf numFmtId="3" fontId="20" fillId="0" borderId="15" xfId="0" applyNumberFormat="1" applyFont="1" applyBorder="1"/>
    <xf numFmtId="0" fontId="20" fillId="0" borderId="11" xfId="0" applyFont="1" applyBorder="1"/>
    <xf numFmtId="3" fontId="20" fillId="0" borderId="13" xfId="0" applyNumberFormat="1" applyFont="1" applyBorder="1"/>
    <xf numFmtId="0" fontId="20" fillId="0" borderId="12" xfId="0" applyFont="1" applyBorder="1"/>
    <xf numFmtId="3" fontId="20" fillId="0" borderId="18" xfId="0" applyNumberFormat="1" applyFont="1" applyBorder="1"/>
    <xf numFmtId="0" fontId="20" fillId="0" borderId="17" xfId="0" applyFont="1" applyBorder="1"/>
    <xf numFmtId="0" fontId="20" fillId="0" borderId="34" xfId="0" applyFont="1" applyBorder="1"/>
    <xf numFmtId="0" fontId="20" fillId="0" borderId="33" xfId="0" applyFont="1" applyBorder="1" applyAlignment="1">
      <alignment shrinkToFit="1"/>
    </xf>
    <xf numFmtId="0" fontId="20" fillId="0" borderId="35" xfId="0" applyFont="1" applyBorder="1"/>
    <xf numFmtId="0" fontId="20" fillId="0" borderId="21" xfId="0" applyFont="1" applyBorder="1"/>
    <xf numFmtId="0" fontId="20" fillId="0" borderId="0" xfId="0" applyFont="1" applyBorder="1"/>
    <xf numFmtId="3" fontId="20" fillId="0" borderId="36" xfId="0" applyNumberFormat="1" applyFont="1" applyBorder="1"/>
    <xf numFmtId="0" fontId="20" fillId="0" borderId="37" xfId="0" applyFont="1" applyBorder="1"/>
    <xf numFmtId="3" fontId="20" fillId="0" borderId="38" xfId="0" applyNumberFormat="1" applyFont="1" applyBorder="1"/>
    <xf numFmtId="0" fontId="20" fillId="0" borderId="39" xfId="0" applyFont="1" applyBorder="1"/>
    <xf numFmtId="0" fontId="21" fillId="18" borderId="11" xfId="0" applyFont="1" applyFill="1" applyBorder="1"/>
    <xf numFmtId="0" fontId="21" fillId="18" borderId="13" xfId="0" applyFont="1" applyFill="1" applyBorder="1"/>
    <xf numFmtId="0" fontId="21" fillId="18" borderId="12" xfId="0" applyFont="1" applyFill="1" applyBorder="1"/>
    <xf numFmtId="0" fontId="21" fillId="18" borderId="40" xfId="0" applyFont="1" applyFill="1" applyBorder="1"/>
    <xf numFmtId="0" fontId="21" fillId="18" borderId="41" xfId="0" applyFont="1" applyFill="1" applyBorder="1"/>
    <xf numFmtId="0" fontId="20" fillId="0" borderId="22" xfId="0" applyFont="1" applyBorder="1"/>
    <xf numFmtId="0" fontId="20" fillId="0" borderId="0" xfId="0" applyFont="1"/>
    <xf numFmtId="0" fontId="20" fillId="0" borderId="42" xfId="0" applyFont="1" applyBorder="1"/>
    <xf numFmtId="0" fontId="20" fillId="0" borderId="43" xfId="0" applyFont="1" applyBorder="1"/>
    <xf numFmtId="0" fontId="20" fillId="0" borderId="0" xfId="0" applyFont="1" applyBorder="1" applyAlignment="1">
      <alignment horizontal="right"/>
    </xf>
    <xf numFmtId="166" fontId="20" fillId="0" borderId="0" xfId="0" applyNumberFormat="1" applyFont="1" applyBorder="1"/>
    <xf numFmtId="0" fontId="20" fillId="0" borderId="0" xfId="0" applyFont="1" applyFill="1" applyBorder="1"/>
    <xf numFmtId="0" fontId="20" fillId="0" borderId="44" xfId="0" applyFont="1" applyBorder="1"/>
    <xf numFmtId="0" fontId="20" fillId="0" borderId="45" xfId="0" applyFont="1" applyBorder="1"/>
    <xf numFmtId="0" fontId="20" fillId="0" borderId="46" xfId="0" applyFont="1" applyBorder="1"/>
    <xf numFmtId="0" fontId="20" fillId="0" borderId="47" xfId="0" applyFont="1" applyBorder="1"/>
    <xf numFmtId="164" fontId="20" fillId="0" borderId="48" xfId="0" applyNumberFormat="1" applyFont="1" applyBorder="1" applyAlignment="1">
      <alignment horizontal="right"/>
    </xf>
    <xf numFmtId="0" fontId="20" fillId="0" borderId="48" xfId="0" applyFont="1" applyBorder="1"/>
    <xf numFmtId="0" fontId="20" fillId="0" borderId="18" xfId="0" applyFont="1" applyBorder="1"/>
    <xf numFmtId="164" fontId="20" fillId="0" borderId="17" xfId="0" applyNumberFormat="1" applyFont="1" applyBorder="1" applyAlignment="1">
      <alignment horizontal="right"/>
    </xf>
    <xf numFmtId="0" fontId="24" fillId="18" borderId="37" xfId="0" applyFont="1" applyFill="1" applyBorder="1"/>
    <xf numFmtId="0" fontId="24" fillId="18" borderId="38" xfId="0" applyFont="1" applyFill="1" applyBorder="1"/>
    <xf numFmtId="0" fontId="24" fillId="18" borderId="39" xfId="0" applyFont="1" applyFill="1" applyBorder="1"/>
    <xf numFmtId="0" fontId="25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21" fillId="0" borderId="49" xfId="28" applyFont="1" applyBorder="1"/>
    <xf numFmtId="0" fontId="20" fillId="0" borderId="49" xfId="28" applyFont="1" applyBorder="1"/>
    <xf numFmtId="0" fontId="20" fillId="0" borderId="49" xfId="28" applyFont="1" applyBorder="1" applyAlignment="1">
      <alignment horizontal="right"/>
    </xf>
    <xf numFmtId="0" fontId="20" fillId="0" borderId="50" xfId="28" applyFont="1" applyBorder="1"/>
    <xf numFmtId="0" fontId="20" fillId="0" borderId="49" xfId="0" applyNumberFormat="1" applyFont="1" applyBorder="1" applyAlignment="1">
      <alignment horizontal="left"/>
    </xf>
    <xf numFmtId="0" fontId="20" fillId="0" borderId="51" xfId="0" applyNumberFormat="1" applyFont="1" applyBorder="1"/>
    <xf numFmtId="0" fontId="21" fillId="0" borderId="52" xfId="28" applyFont="1" applyBorder="1"/>
    <xf numFmtId="0" fontId="20" fillId="0" borderId="52" xfId="28" applyFont="1" applyBorder="1"/>
    <xf numFmtId="0" fontId="20" fillId="0" borderId="52" xfId="28" applyFont="1" applyBorder="1" applyAlignment="1">
      <alignment horizontal="right"/>
    </xf>
    <xf numFmtId="49" fontId="19" fillId="0" borderId="0" xfId="0" applyNumberFormat="1" applyFont="1" applyAlignment="1">
      <alignment horizontal="centerContinuous"/>
    </xf>
    <xf numFmtId="0" fontId="19" fillId="0" borderId="0" xfId="0" applyFont="1" applyAlignment="1">
      <alignment horizontal="centerContinuous"/>
    </xf>
    <xf numFmtId="0" fontId="19" fillId="0" borderId="0" xfId="0" applyFont="1" applyBorder="1" applyAlignment="1">
      <alignment horizontal="centerContinuous"/>
    </xf>
    <xf numFmtId="49" fontId="21" fillId="18" borderId="29" xfId="0" applyNumberFormat="1" applyFont="1" applyFill="1" applyBorder="1" applyAlignment="1">
      <alignment horizontal="center"/>
    </xf>
    <xf numFmtId="0" fontId="21" fillId="18" borderId="30" xfId="0" applyFont="1" applyFill="1" applyBorder="1" applyAlignment="1">
      <alignment horizontal="center"/>
    </xf>
    <xf numFmtId="0" fontId="21" fillId="18" borderId="31" xfId="0" applyFont="1" applyFill="1" applyBorder="1" applyAlignment="1">
      <alignment horizontal="center"/>
    </xf>
    <xf numFmtId="0" fontId="21" fillId="18" borderId="53" xfId="0" applyFont="1" applyFill="1" applyBorder="1" applyAlignment="1">
      <alignment horizontal="center"/>
    </xf>
    <xf numFmtId="0" fontId="21" fillId="18" borderId="54" xfId="0" applyFont="1" applyFill="1" applyBorder="1" applyAlignment="1">
      <alignment horizontal="center"/>
    </xf>
    <xf numFmtId="0" fontId="21" fillId="18" borderId="55" xfId="0" applyFont="1" applyFill="1" applyBorder="1" applyAlignment="1">
      <alignment horizontal="center"/>
    </xf>
    <xf numFmtId="0" fontId="22" fillId="0" borderId="0" xfId="0" applyFont="1" applyBorder="1"/>
    <xf numFmtId="3" fontId="20" fillId="0" borderId="43" xfId="0" applyNumberFormat="1" applyFont="1" applyBorder="1"/>
    <xf numFmtId="0" fontId="21" fillId="18" borderId="29" xfId="0" applyFont="1" applyFill="1" applyBorder="1"/>
    <xf numFmtId="0" fontId="21" fillId="18" borderId="30" xfId="0" applyFont="1" applyFill="1" applyBorder="1"/>
    <xf numFmtId="3" fontId="21" fillId="18" borderId="31" xfId="0" applyNumberFormat="1" applyFont="1" applyFill="1" applyBorder="1"/>
    <xf numFmtId="3" fontId="21" fillId="18" borderId="53" xfId="0" applyNumberFormat="1" applyFont="1" applyFill="1" applyBorder="1"/>
    <xf numFmtId="3" fontId="21" fillId="18" borderId="54" xfId="0" applyNumberFormat="1" applyFont="1" applyFill="1" applyBorder="1"/>
    <xf numFmtId="3" fontId="21" fillId="18" borderId="55" xfId="0" applyNumberFormat="1" applyFont="1" applyFill="1" applyBorder="1"/>
    <xf numFmtId="0" fontId="27" fillId="0" borderId="0" xfId="0" applyFont="1"/>
    <xf numFmtId="3" fontId="28" fillId="0" borderId="0" xfId="0" applyNumberFormat="1" applyFont="1"/>
    <xf numFmtId="4" fontId="28" fillId="0" borderId="0" xfId="0" applyNumberFormat="1" applyFont="1"/>
    <xf numFmtId="4" fontId="0" fillId="0" borderId="0" xfId="0" applyNumberFormat="1"/>
    <xf numFmtId="0" fontId="12" fillId="0" borderId="0" xfId="28"/>
    <xf numFmtId="0" fontId="20" fillId="0" borderId="0" xfId="28" applyFont="1"/>
    <xf numFmtId="0" fontId="30" fillId="0" borderId="0" xfId="28" applyFont="1" applyAlignment="1">
      <alignment horizontal="centerContinuous"/>
    </xf>
    <xf numFmtId="0" fontId="31" fillId="0" borderId="0" xfId="28" applyFont="1" applyAlignment="1">
      <alignment horizontal="centerContinuous"/>
    </xf>
    <xf numFmtId="0" fontId="31" fillId="0" borderId="0" xfId="28" applyFont="1" applyAlignment="1">
      <alignment horizontal="right"/>
    </xf>
    <xf numFmtId="0" fontId="22" fillId="0" borderId="50" xfId="28" applyFont="1" applyBorder="1" applyAlignment="1">
      <alignment horizontal="right"/>
    </xf>
    <xf numFmtId="0" fontId="20" fillId="0" borderId="49" xfId="28" applyFont="1" applyBorder="1" applyAlignment="1">
      <alignment horizontal="left"/>
    </xf>
    <xf numFmtId="0" fontId="20" fillId="0" borderId="51" xfId="28" applyFont="1" applyBorder="1"/>
    <xf numFmtId="0" fontId="22" fillId="0" borderId="0" xfId="28" applyFont="1"/>
    <xf numFmtId="0" fontId="20" fillId="0" borderId="0" xfId="28" applyFont="1" applyAlignment="1">
      <alignment horizontal="right"/>
    </xf>
    <xf numFmtId="0" fontId="20" fillId="0" borderId="0" xfId="28" applyFont="1" applyAlignment="1"/>
    <xf numFmtId="49" fontId="22" fillId="18" borderId="19" xfId="28" applyNumberFormat="1" applyFont="1" applyFill="1" applyBorder="1"/>
    <xf numFmtId="0" fontId="22" fillId="18" borderId="17" xfId="28" applyFont="1" applyFill="1" applyBorder="1" applyAlignment="1">
      <alignment horizontal="center"/>
    </xf>
    <xf numFmtId="0" fontId="22" fillId="18" borderId="17" xfId="28" applyNumberFormat="1" applyFont="1" applyFill="1" applyBorder="1" applyAlignment="1">
      <alignment horizontal="center"/>
    </xf>
    <xf numFmtId="0" fontId="22" fillId="18" borderId="19" xfId="28" applyFont="1" applyFill="1" applyBorder="1" applyAlignment="1">
      <alignment horizontal="center"/>
    </xf>
    <xf numFmtId="0" fontId="21" fillId="0" borderId="57" xfId="28" applyFont="1" applyBorder="1" applyAlignment="1">
      <alignment horizontal="center"/>
    </xf>
    <xf numFmtId="49" fontId="21" fillId="0" borderId="57" xfId="28" applyNumberFormat="1" applyFont="1" applyBorder="1" applyAlignment="1">
      <alignment horizontal="left"/>
    </xf>
    <xf numFmtId="0" fontId="21" fillId="0" borderId="58" xfId="28" applyFont="1" applyBorder="1"/>
    <xf numFmtId="0" fontId="20" fillId="0" borderId="18" xfId="28" applyFont="1" applyBorder="1" applyAlignment="1">
      <alignment horizontal="center"/>
    </xf>
    <xf numFmtId="0" fontId="20" fillId="0" borderId="18" xfId="28" applyNumberFormat="1" applyFont="1" applyBorder="1" applyAlignment="1">
      <alignment horizontal="right"/>
    </xf>
    <xf numFmtId="0" fontId="20" fillId="0" borderId="17" xfId="28" applyNumberFormat="1" applyFont="1" applyBorder="1"/>
    <xf numFmtId="0" fontId="12" fillId="0" borderId="0" xfId="28" applyNumberFormat="1"/>
    <xf numFmtId="0" fontId="32" fillId="0" borderId="0" xfId="28" applyFont="1"/>
    <xf numFmtId="0" fontId="33" fillId="0" borderId="59" xfId="28" applyFont="1" applyBorder="1" applyAlignment="1">
      <alignment horizontal="center" vertical="top"/>
    </xf>
    <xf numFmtId="49" fontId="33" fillId="0" borderId="59" xfId="28" applyNumberFormat="1" applyFont="1" applyBorder="1" applyAlignment="1">
      <alignment horizontal="left" vertical="top"/>
    </xf>
    <xf numFmtId="0" fontId="33" fillId="0" borderId="59" xfId="28" applyFont="1" applyBorder="1" applyAlignment="1">
      <alignment vertical="top" wrapText="1"/>
    </xf>
    <xf numFmtId="49" fontId="33" fillId="0" borderId="59" xfId="28" applyNumberFormat="1" applyFont="1" applyBorder="1" applyAlignment="1">
      <alignment horizontal="center" shrinkToFit="1"/>
    </xf>
    <xf numFmtId="4" fontId="33" fillId="0" borderId="59" xfId="28" applyNumberFormat="1" applyFont="1" applyBorder="1" applyAlignment="1">
      <alignment horizontal="right"/>
    </xf>
    <xf numFmtId="4" fontId="33" fillId="0" borderId="59" xfId="28" applyNumberFormat="1" applyFont="1" applyBorder="1"/>
    <xf numFmtId="0" fontId="34" fillId="0" borderId="0" xfId="28" applyFont="1"/>
    <xf numFmtId="0" fontId="22" fillId="0" borderId="57" xfId="28" applyFont="1" applyBorder="1" applyAlignment="1">
      <alignment horizontal="center"/>
    </xf>
    <xf numFmtId="0" fontId="35" fillId="0" borderId="0" xfId="28" applyFont="1" applyAlignment="1">
      <alignment wrapText="1"/>
    </xf>
    <xf numFmtId="49" fontId="22" fillId="0" borderId="57" xfId="28" applyNumberFormat="1" applyFont="1" applyBorder="1" applyAlignment="1">
      <alignment horizontal="right"/>
    </xf>
    <xf numFmtId="4" fontId="36" fillId="19" borderId="60" xfId="28" applyNumberFormat="1" applyFont="1" applyFill="1" applyBorder="1" applyAlignment="1">
      <alignment horizontal="right" wrapText="1"/>
    </xf>
    <xf numFmtId="0" fontId="36" fillId="19" borderId="42" xfId="28" applyFont="1" applyFill="1" applyBorder="1" applyAlignment="1">
      <alignment horizontal="left" wrapText="1"/>
    </xf>
    <xf numFmtId="0" fontId="36" fillId="0" borderId="22" xfId="0" applyFont="1" applyBorder="1" applyAlignment="1">
      <alignment horizontal="right"/>
    </xf>
    <xf numFmtId="0" fontId="20" fillId="18" borderId="19" xfId="28" applyFont="1" applyFill="1" applyBorder="1" applyAlignment="1">
      <alignment horizontal="center"/>
    </xf>
    <xf numFmtId="49" fontId="38" fillId="18" borderId="19" xfId="28" applyNumberFormat="1" applyFont="1" applyFill="1" applyBorder="1" applyAlignment="1">
      <alignment horizontal="left"/>
    </xf>
    <xf numFmtId="0" fontId="38" fillId="18" borderId="58" xfId="28" applyFont="1" applyFill="1" applyBorder="1"/>
    <xf numFmtId="0" fontId="20" fillId="18" borderId="18" xfId="28" applyFont="1" applyFill="1" applyBorder="1" applyAlignment="1">
      <alignment horizontal="center"/>
    </xf>
    <xf numFmtId="4" fontId="20" fillId="18" borderId="18" xfId="28" applyNumberFormat="1" applyFont="1" applyFill="1" applyBorder="1" applyAlignment="1">
      <alignment horizontal="right"/>
    </xf>
    <xf numFmtId="4" fontId="20" fillId="18" borderId="17" xfId="28" applyNumberFormat="1" applyFont="1" applyFill="1" applyBorder="1" applyAlignment="1">
      <alignment horizontal="right"/>
    </xf>
    <xf numFmtId="4" fontId="21" fillId="18" borderId="19" xfId="28" applyNumberFormat="1" applyFont="1" applyFill="1" applyBorder="1"/>
    <xf numFmtId="3" fontId="12" fillId="0" borderId="0" xfId="28" applyNumberFormat="1"/>
    <xf numFmtId="0" fontId="12" fillId="0" borderId="0" xfId="28" applyBorder="1"/>
    <xf numFmtId="0" fontId="39" fillId="0" borderId="0" xfId="28" applyFont="1" applyAlignment="1"/>
    <xf numFmtId="0" fontId="12" fillId="0" borderId="0" xfId="28" applyAlignment="1">
      <alignment horizontal="right"/>
    </xf>
    <xf numFmtId="0" fontId="40" fillId="0" borderId="0" xfId="28" applyFont="1" applyBorder="1"/>
    <xf numFmtId="3" fontId="40" fillId="0" borderId="0" xfId="28" applyNumberFormat="1" applyFont="1" applyBorder="1" applyAlignment="1">
      <alignment horizontal="right"/>
    </xf>
    <xf numFmtId="4" fontId="40" fillId="0" borderId="0" xfId="28" applyNumberFormat="1" applyFont="1" applyBorder="1"/>
    <xf numFmtId="0" fontId="39" fillId="0" borderId="0" xfId="28" applyFont="1" applyBorder="1" applyAlignment="1"/>
    <xf numFmtId="0" fontId="12" fillId="0" borderId="0" xfId="28" applyBorder="1" applyAlignment="1">
      <alignment horizontal="right"/>
    </xf>
    <xf numFmtId="49" fontId="22" fillId="0" borderId="21" xfId="0" applyNumberFormat="1" applyFont="1" applyBorder="1"/>
    <xf numFmtId="3" fontId="20" fillId="0" borderId="22" xfId="0" applyNumberFormat="1" applyFont="1" applyBorder="1"/>
    <xf numFmtId="3" fontId="20" fillId="0" borderId="57" xfId="0" applyNumberFormat="1" applyFont="1" applyBorder="1"/>
    <xf numFmtId="3" fontId="20" fillId="0" borderId="61" xfId="0" applyNumberFormat="1" applyFont="1" applyBorder="1"/>
    <xf numFmtId="0" fontId="22" fillId="0" borderId="19" xfId="0" applyFont="1" applyBorder="1" applyAlignment="1">
      <alignment horizontal="left"/>
    </xf>
    <xf numFmtId="0" fontId="22" fillId="0" borderId="58" xfId="0" applyFont="1" applyBorder="1" applyAlignment="1">
      <alignment horizontal="left"/>
    </xf>
    <xf numFmtId="0" fontId="22" fillId="0" borderId="19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20" fillId="0" borderId="37" xfId="0" applyFont="1" applyBorder="1" applyAlignment="1">
      <alignment horizontal="center" shrinkToFit="1"/>
    </xf>
    <xf numFmtId="0" fontId="20" fillId="0" borderId="39" xfId="0" applyFont="1" applyBorder="1" applyAlignment="1">
      <alignment horizontal="center" shrinkToFit="1"/>
    </xf>
    <xf numFmtId="165" fontId="20" fillId="0" borderId="58" xfId="0" applyNumberFormat="1" applyFont="1" applyBorder="1" applyAlignment="1">
      <alignment horizontal="right" indent="2"/>
    </xf>
    <xf numFmtId="165" fontId="20" fillId="0" borderId="24" xfId="0" applyNumberFormat="1" applyFont="1" applyBorder="1" applyAlignment="1">
      <alignment horizontal="right" indent="2"/>
    </xf>
    <xf numFmtId="165" fontId="24" fillId="18" borderId="62" xfId="0" applyNumberFormat="1" applyFont="1" applyFill="1" applyBorder="1" applyAlignment="1">
      <alignment horizontal="right" indent="2"/>
    </xf>
    <xf numFmtId="165" fontId="24" fillId="18" borderId="56" xfId="0" applyNumberFormat="1" applyFont="1" applyFill="1" applyBorder="1" applyAlignment="1">
      <alignment horizontal="right" indent="2"/>
    </xf>
    <xf numFmtId="0" fontId="26" fillId="0" borderId="0" xfId="0" applyFont="1" applyAlignment="1">
      <alignment horizontal="left" vertical="top" wrapText="1"/>
    </xf>
    <xf numFmtId="0" fontId="20" fillId="0" borderId="63" xfId="28" applyFont="1" applyBorder="1" applyAlignment="1">
      <alignment horizontal="center"/>
    </xf>
    <xf numFmtId="0" fontId="20" fillId="0" borderId="64" xfId="28" applyFont="1" applyBorder="1" applyAlignment="1">
      <alignment horizontal="center"/>
    </xf>
    <xf numFmtId="0" fontId="20" fillId="0" borderId="65" xfId="28" applyFont="1" applyBorder="1" applyAlignment="1">
      <alignment horizontal="center"/>
    </xf>
    <xf numFmtId="0" fontId="20" fillId="0" borderId="66" xfId="28" applyFont="1" applyBorder="1" applyAlignment="1">
      <alignment horizontal="center"/>
    </xf>
    <xf numFmtId="0" fontId="20" fillId="0" borderId="67" xfId="28" applyFont="1" applyBorder="1" applyAlignment="1">
      <alignment horizontal="left"/>
    </xf>
    <xf numFmtId="0" fontId="20" fillId="0" borderId="52" xfId="28" applyFont="1" applyBorder="1" applyAlignment="1">
      <alignment horizontal="left"/>
    </xf>
    <xf numFmtId="0" fontId="20" fillId="0" borderId="68" xfId="28" applyFont="1" applyBorder="1" applyAlignment="1">
      <alignment horizontal="left"/>
    </xf>
    <xf numFmtId="49" fontId="36" fillId="19" borderId="69" xfId="28" applyNumberFormat="1" applyFont="1" applyFill="1" applyBorder="1" applyAlignment="1">
      <alignment horizontal="left" wrapText="1"/>
    </xf>
    <xf numFmtId="49" fontId="37" fillId="0" borderId="70" xfId="0" applyNumberFormat="1" applyFont="1" applyBorder="1" applyAlignment="1">
      <alignment horizontal="left" wrapText="1"/>
    </xf>
    <xf numFmtId="0" fontId="29" fillId="0" borderId="0" xfId="28" applyFont="1" applyAlignment="1">
      <alignment horizontal="center"/>
    </xf>
    <xf numFmtId="49" fontId="20" fillId="0" borderId="65" xfId="28" applyNumberFormat="1" applyFont="1" applyBorder="1" applyAlignment="1">
      <alignment horizontal="center"/>
    </xf>
    <xf numFmtId="0" fontId="20" fillId="0" borderId="67" xfId="28" applyFont="1" applyBorder="1" applyAlignment="1">
      <alignment horizontal="center" shrinkToFit="1"/>
    </xf>
    <xf numFmtId="0" fontId="20" fillId="0" borderId="52" xfId="28" applyFont="1" applyBorder="1" applyAlignment="1">
      <alignment horizontal="center" shrinkToFit="1"/>
    </xf>
    <xf numFmtId="0" fontId="20" fillId="0" borderId="68" xfId="28" applyFont="1" applyBorder="1" applyAlignment="1">
      <alignment horizontal="center" shrinkToFit="1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POL.XLS" xfId="28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I2" sqref="I2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>
        <f>Rekapitulace!H1</f>
        <v>0</v>
      </c>
      <c r="D2" s="5" t="str">
        <f>Rekapitulace!G2</f>
        <v>Změna 12.5.2014</v>
      </c>
      <c r="E2" s="4"/>
      <c r="F2" s="6" t="s">
        <v>2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5" customHeight="1">
      <c r="A5" s="15" t="s">
        <v>345</v>
      </c>
      <c r="B5" s="16"/>
      <c r="C5" s="17" t="s">
        <v>74</v>
      </c>
      <c r="D5" s="18"/>
      <c r="E5" s="19"/>
      <c r="F5" s="11" t="s">
        <v>7</v>
      </c>
      <c r="G5" s="12"/>
    </row>
    <row r="6" spans="1:57" ht="12.95" customHeight="1">
      <c r="A6" s="13" t="s">
        <v>8</v>
      </c>
      <c r="B6" s="9"/>
      <c r="C6" s="10" t="s">
        <v>9</v>
      </c>
      <c r="D6" s="10"/>
      <c r="E6" s="9"/>
      <c r="F6" s="20" t="s">
        <v>10</v>
      </c>
      <c r="G6" s="21">
        <v>0</v>
      </c>
      <c r="O6" s="22"/>
    </row>
    <row r="7" spans="1:57" ht="12.95" customHeight="1">
      <c r="A7" s="23" t="s">
        <v>72</v>
      </c>
      <c r="B7" s="24"/>
      <c r="C7" s="25" t="s">
        <v>73</v>
      </c>
      <c r="D7" s="26"/>
      <c r="E7" s="26"/>
      <c r="F7" s="27" t="s">
        <v>11</v>
      </c>
      <c r="G7" s="21">
        <f>IF(PocetMJ=0,,ROUND((F30+F32)/PocetMJ,1))</f>
        <v>0</v>
      </c>
    </row>
    <row r="8" spans="1:57">
      <c r="A8" s="28" t="s">
        <v>12</v>
      </c>
      <c r="B8" s="11"/>
      <c r="C8" s="182"/>
      <c r="D8" s="182"/>
      <c r="E8" s="183"/>
      <c r="F8" s="29" t="s">
        <v>13</v>
      </c>
      <c r="G8" s="30"/>
      <c r="H8" s="31"/>
      <c r="I8" s="32"/>
    </row>
    <row r="9" spans="1:57">
      <c r="A9" s="28" t="s">
        <v>14</v>
      </c>
      <c r="B9" s="11"/>
      <c r="C9" s="182">
        <f>Projektant</f>
        <v>0</v>
      </c>
      <c r="D9" s="182"/>
      <c r="E9" s="183"/>
      <c r="F9" s="11"/>
      <c r="G9" s="33"/>
      <c r="H9" s="34"/>
    </row>
    <row r="10" spans="1:57">
      <c r="A10" s="28" t="s">
        <v>15</v>
      </c>
      <c r="B10" s="11"/>
      <c r="C10" s="182"/>
      <c r="D10" s="182"/>
      <c r="E10" s="182"/>
      <c r="F10" s="35"/>
      <c r="G10" s="36"/>
      <c r="H10" s="37"/>
    </row>
    <row r="11" spans="1:57" ht="13.5" customHeight="1">
      <c r="A11" s="28" t="s">
        <v>16</v>
      </c>
      <c r="B11" s="11"/>
      <c r="C11" s="182"/>
      <c r="D11" s="182"/>
      <c r="E11" s="182"/>
      <c r="F11" s="38" t="s">
        <v>17</v>
      </c>
      <c r="G11" s="39"/>
      <c r="H11" s="34"/>
      <c r="BA11" s="40"/>
      <c r="BB11" s="40"/>
      <c r="BC11" s="40"/>
      <c r="BD11" s="40"/>
      <c r="BE11" s="40"/>
    </row>
    <row r="12" spans="1:57" ht="12.75" customHeight="1">
      <c r="A12" s="41" t="s">
        <v>18</v>
      </c>
      <c r="B12" s="9"/>
      <c r="C12" s="184"/>
      <c r="D12" s="184"/>
      <c r="E12" s="184"/>
      <c r="F12" s="42" t="s">
        <v>19</v>
      </c>
      <c r="G12" s="43"/>
      <c r="H12" s="34"/>
    </row>
    <row r="13" spans="1:57" ht="28.5" customHeight="1" thickBot="1">
      <c r="A13" s="44" t="s">
        <v>20</v>
      </c>
      <c r="B13" s="45"/>
      <c r="C13" s="45"/>
      <c r="D13" s="45"/>
      <c r="E13" s="46"/>
      <c r="F13" s="46"/>
      <c r="G13" s="47"/>
      <c r="H13" s="34"/>
    </row>
    <row r="14" spans="1:57" ht="17.25" customHeight="1" thickBot="1">
      <c r="A14" s="48" t="s">
        <v>21</v>
      </c>
      <c r="B14" s="49"/>
      <c r="C14" s="50"/>
      <c r="D14" s="51" t="s">
        <v>22</v>
      </c>
      <c r="E14" s="52"/>
      <c r="F14" s="52"/>
      <c r="G14" s="50"/>
    </row>
    <row r="15" spans="1:57" ht="15.95" customHeight="1">
      <c r="A15" s="53"/>
      <c r="B15" s="54" t="s">
        <v>23</v>
      </c>
      <c r="C15" s="55">
        <f>HSV</f>
        <v>0</v>
      </c>
      <c r="D15" s="56">
        <v>0</v>
      </c>
      <c r="E15" s="57"/>
      <c r="F15" s="58"/>
      <c r="G15" s="55">
        <v>0</v>
      </c>
    </row>
    <row r="16" spans="1:57" ht="15.95" customHeight="1">
      <c r="A16" s="53" t="s">
        <v>24</v>
      </c>
      <c r="B16" s="54" t="s">
        <v>25</v>
      </c>
      <c r="C16" s="55">
        <f>PSV</f>
        <v>0</v>
      </c>
      <c r="D16" s="8">
        <v>0</v>
      </c>
      <c r="E16" s="59"/>
      <c r="F16" s="60"/>
      <c r="G16" s="55">
        <v>0</v>
      </c>
    </row>
    <row r="17" spans="1:7" ht="15.95" customHeight="1">
      <c r="A17" s="53" t="s">
        <v>26</v>
      </c>
      <c r="B17" s="54" t="s">
        <v>27</v>
      </c>
      <c r="C17" s="55">
        <f>Mont</f>
        <v>0</v>
      </c>
      <c r="D17" s="8"/>
      <c r="E17" s="59"/>
      <c r="F17" s="60"/>
      <c r="G17" s="55"/>
    </row>
    <row r="18" spans="1:7" ht="15.95" customHeight="1">
      <c r="A18" s="61" t="s">
        <v>28</v>
      </c>
      <c r="B18" s="62" t="s">
        <v>29</v>
      </c>
      <c r="C18" s="55">
        <f>Dodavka</f>
        <v>0</v>
      </c>
      <c r="D18" s="8"/>
      <c r="E18" s="59"/>
      <c r="F18" s="60"/>
      <c r="G18" s="55"/>
    </row>
    <row r="19" spans="1:7" ht="15.95" customHeight="1">
      <c r="A19" s="63" t="s">
        <v>30</v>
      </c>
      <c r="B19" s="54"/>
      <c r="C19" s="55">
        <f>SUM(C15:C18)</f>
        <v>0</v>
      </c>
      <c r="D19" s="8"/>
      <c r="E19" s="59"/>
      <c r="F19" s="60"/>
      <c r="G19" s="55"/>
    </row>
    <row r="20" spans="1:7" ht="15.95" customHeight="1">
      <c r="A20" s="63"/>
      <c r="B20" s="54"/>
      <c r="C20" s="55"/>
      <c r="D20" s="8"/>
      <c r="E20" s="59"/>
      <c r="F20" s="60"/>
      <c r="G20" s="55"/>
    </row>
    <row r="21" spans="1:7" ht="15.95" customHeight="1">
      <c r="A21" s="63" t="s">
        <v>31</v>
      </c>
      <c r="B21" s="54"/>
      <c r="C21" s="55">
        <f>HZS</f>
        <v>0</v>
      </c>
      <c r="D21" s="8"/>
      <c r="E21" s="59"/>
      <c r="F21" s="60"/>
      <c r="G21" s="55"/>
    </row>
    <row r="22" spans="1:7" ht="15.95" customHeight="1">
      <c r="A22" s="64" t="s">
        <v>32</v>
      </c>
      <c r="B22" s="65"/>
      <c r="C22" s="55">
        <f>C19+C21</f>
        <v>0</v>
      </c>
      <c r="D22" s="8" t="s">
        <v>33</v>
      </c>
      <c r="E22" s="59"/>
      <c r="F22" s="60"/>
      <c r="G22" s="55">
        <v>0</v>
      </c>
    </row>
    <row r="23" spans="1:7" ht="15.95" customHeight="1" thickBot="1">
      <c r="A23" s="186" t="s">
        <v>34</v>
      </c>
      <c r="B23" s="187"/>
      <c r="C23" s="66">
        <f>C22+G23</f>
        <v>0</v>
      </c>
      <c r="D23" s="67" t="s">
        <v>35</v>
      </c>
      <c r="E23" s="68"/>
      <c r="F23" s="69"/>
      <c r="G23" s="55">
        <v>0</v>
      </c>
    </row>
    <row r="24" spans="1:7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>
      <c r="A25" s="64" t="s">
        <v>39</v>
      </c>
      <c r="B25" s="65"/>
      <c r="C25" s="75"/>
      <c r="D25" s="65" t="s">
        <v>39</v>
      </c>
      <c r="E25" s="76"/>
      <c r="F25" s="77" t="s">
        <v>39</v>
      </c>
      <c r="G25" s="78"/>
    </row>
    <row r="26" spans="1:7" ht="37.5" customHeight="1">
      <c r="A26" s="64" t="s">
        <v>40</v>
      </c>
      <c r="B26" s="79"/>
      <c r="C26" s="75"/>
      <c r="D26" s="65" t="s">
        <v>40</v>
      </c>
      <c r="E26" s="76"/>
      <c r="F26" s="77" t="s">
        <v>40</v>
      </c>
      <c r="G26" s="78"/>
    </row>
    <row r="27" spans="1:7">
      <c r="A27" s="64"/>
      <c r="B27" s="80"/>
      <c r="C27" s="75"/>
      <c r="D27" s="65"/>
      <c r="E27" s="76"/>
      <c r="F27" s="77"/>
      <c r="G27" s="78"/>
    </row>
    <row r="28" spans="1:7">
      <c r="A28" s="64" t="s">
        <v>41</v>
      </c>
      <c r="B28" s="65"/>
      <c r="C28" s="75"/>
      <c r="D28" s="77" t="s">
        <v>42</v>
      </c>
      <c r="E28" s="75"/>
      <c r="F28" s="81" t="s">
        <v>42</v>
      </c>
      <c r="G28" s="78"/>
    </row>
    <row r="29" spans="1:7" ht="69" customHeight="1">
      <c r="A29" s="64"/>
      <c r="B29" s="65"/>
      <c r="C29" s="82"/>
      <c r="D29" s="83"/>
      <c r="E29" s="82"/>
      <c r="F29" s="65"/>
      <c r="G29" s="78"/>
    </row>
    <row r="30" spans="1:7">
      <c r="A30" s="84" t="s">
        <v>43</v>
      </c>
      <c r="B30" s="85"/>
      <c r="C30" s="86">
        <v>21</v>
      </c>
      <c r="D30" s="85" t="s">
        <v>44</v>
      </c>
      <c r="E30" s="87"/>
      <c r="F30" s="188">
        <f>C23-F32</f>
        <v>0</v>
      </c>
      <c r="G30" s="189"/>
    </row>
    <row r="31" spans="1:7">
      <c r="A31" s="84" t="s">
        <v>45</v>
      </c>
      <c r="B31" s="85"/>
      <c r="C31" s="86">
        <f>SazbaDPH1</f>
        <v>21</v>
      </c>
      <c r="D31" s="85" t="s">
        <v>46</v>
      </c>
      <c r="E31" s="87"/>
      <c r="F31" s="188">
        <f>ROUND(PRODUCT(F30,C31/100),0)</f>
        <v>0</v>
      </c>
      <c r="G31" s="189"/>
    </row>
    <row r="32" spans="1:7">
      <c r="A32" s="84" t="s">
        <v>43</v>
      </c>
      <c r="B32" s="85"/>
      <c r="C32" s="86">
        <v>0</v>
      </c>
      <c r="D32" s="85" t="s">
        <v>46</v>
      </c>
      <c r="E32" s="87"/>
      <c r="F32" s="188">
        <v>0</v>
      </c>
      <c r="G32" s="189"/>
    </row>
    <row r="33" spans="1:8">
      <c r="A33" s="84" t="s">
        <v>45</v>
      </c>
      <c r="B33" s="88"/>
      <c r="C33" s="89">
        <f>SazbaDPH2</f>
        <v>0</v>
      </c>
      <c r="D33" s="85" t="s">
        <v>46</v>
      </c>
      <c r="E33" s="60"/>
      <c r="F33" s="188">
        <f>ROUND(PRODUCT(F32,C33/100),0)</f>
        <v>0</v>
      </c>
      <c r="G33" s="189"/>
    </row>
    <row r="34" spans="1:8" s="93" customFormat="1" ht="19.5" customHeight="1" thickBot="1">
      <c r="A34" s="90" t="s">
        <v>47</v>
      </c>
      <c r="B34" s="91"/>
      <c r="C34" s="91"/>
      <c r="D34" s="91"/>
      <c r="E34" s="92"/>
      <c r="F34" s="190">
        <f>ROUND(SUM(F30:F33),0)</f>
        <v>0</v>
      </c>
      <c r="G34" s="191"/>
    </row>
    <row r="36" spans="1:8">
      <c r="A36" s="94" t="s">
        <v>48</v>
      </c>
      <c r="B36" s="94"/>
      <c r="C36" s="94"/>
      <c r="D36" s="94"/>
      <c r="E36" s="94"/>
      <c r="F36" s="94"/>
      <c r="G36" s="94"/>
      <c r="H36" t="s">
        <v>6</v>
      </c>
    </row>
    <row r="37" spans="1:8" ht="14.25" customHeight="1">
      <c r="A37" s="94"/>
      <c r="B37" s="192"/>
      <c r="C37" s="192"/>
      <c r="D37" s="192"/>
      <c r="E37" s="192"/>
      <c r="F37" s="192"/>
      <c r="G37" s="192"/>
      <c r="H37" t="s">
        <v>6</v>
      </c>
    </row>
    <row r="38" spans="1:8" ht="12.75" customHeight="1">
      <c r="A38" s="95"/>
      <c r="B38" s="192"/>
      <c r="C38" s="192"/>
      <c r="D38" s="192"/>
      <c r="E38" s="192"/>
      <c r="F38" s="192"/>
      <c r="G38" s="192"/>
      <c r="H38" t="s">
        <v>6</v>
      </c>
    </row>
    <row r="39" spans="1:8">
      <c r="A39" s="95"/>
      <c r="B39" s="192"/>
      <c r="C39" s="192"/>
      <c r="D39" s="192"/>
      <c r="E39" s="192"/>
      <c r="F39" s="192"/>
      <c r="G39" s="192"/>
      <c r="H39" t="s">
        <v>6</v>
      </c>
    </row>
    <row r="40" spans="1:8">
      <c r="A40" s="95"/>
      <c r="B40" s="192"/>
      <c r="C40" s="192"/>
      <c r="D40" s="192"/>
      <c r="E40" s="192"/>
      <c r="F40" s="192"/>
      <c r="G40" s="192"/>
      <c r="H40" t="s">
        <v>6</v>
      </c>
    </row>
    <row r="41" spans="1:8">
      <c r="A41" s="95"/>
      <c r="B41" s="192"/>
      <c r="C41" s="192"/>
      <c r="D41" s="192"/>
      <c r="E41" s="192"/>
      <c r="F41" s="192"/>
      <c r="G41" s="192"/>
      <c r="H41" t="s">
        <v>6</v>
      </c>
    </row>
    <row r="42" spans="1:8">
      <c r="A42" s="95"/>
      <c r="B42" s="192"/>
      <c r="C42" s="192"/>
      <c r="D42" s="192"/>
      <c r="E42" s="192"/>
      <c r="F42" s="192"/>
      <c r="G42" s="192"/>
      <c r="H42" t="s">
        <v>6</v>
      </c>
    </row>
    <row r="43" spans="1:8">
      <c r="A43" s="95"/>
      <c r="B43" s="192"/>
      <c r="C43" s="192"/>
      <c r="D43" s="192"/>
      <c r="E43" s="192"/>
      <c r="F43" s="192"/>
      <c r="G43" s="192"/>
      <c r="H43" t="s">
        <v>6</v>
      </c>
    </row>
    <row r="44" spans="1:8">
      <c r="A44" s="95"/>
      <c r="B44" s="192"/>
      <c r="C44" s="192"/>
      <c r="D44" s="192"/>
      <c r="E44" s="192"/>
      <c r="F44" s="192"/>
      <c r="G44" s="192"/>
      <c r="H44" t="s">
        <v>6</v>
      </c>
    </row>
    <row r="45" spans="1:8" ht="0.75" customHeight="1">
      <c r="A45" s="95"/>
      <c r="B45" s="192"/>
      <c r="C45" s="192"/>
      <c r="D45" s="192"/>
      <c r="E45" s="192"/>
      <c r="F45" s="192"/>
      <c r="G45" s="192"/>
      <c r="H45" t="s">
        <v>6</v>
      </c>
    </row>
    <row r="46" spans="1:8">
      <c r="B46" s="185"/>
      <c r="C46" s="185"/>
      <c r="D46" s="185"/>
      <c r="E46" s="185"/>
      <c r="F46" s="185"/>
      <c r="G46" s="185"/>
    </row>
    <row r="47" spans="1:8">
      <c r="B47" s="185"/>
      <c r="C47" s="185"/>
      <c r="D47" s="185"/>
      <c r="E47" s="185"/>
      <c r="F47" s="185"/>
      <c r="G47" s="185"/>
    </row>
    <row r="48" spans="1:8">
      <c r="B48" s="185"/>
      <c r="C48" s="185"/>
      <c r="D48" s="185"/>
      <c r="E48" s="185"/>
      <c r="F48" s="185"/>
      <c r="G48" s="185"/>
    </row>
    <row r="49" spans="2:7">
      <c r="B49" s="185"/>
      <c r="C49" s="185"/>
      <c r="D49" s="185"/>
      <c r="E49" s="185"/>
      <c r="F49" s="185"/>
      <c r="G49" s="185"/>
    </row>
    <row r="50" spans="2:7">
      <c r="B50" s="185"/>
      <c r="C50" s="185"/>
      <c r="D50" s="185"/>
      <c r="E50" s="185"/>
      <c r="F50" s="185"/>
      <c r="G50" s="185"/>
    </row>
    <row r="51" spans="2:7">
      <c r="B51" s="185"/>
      <c r="C51" s="185"/>
      <c r="D51" s="185"/>
      <c r="E51" s="185"/>
      <c r="F51" s="185"/>
      <c r="G51" s="185"/>
    </row>
    <row r="52" spans="2:7">
      <c r="B52" s="185"/>
      <c r="C52" s="185"/>
      <c r="D52" s="185"/>
      <c r="E52" s="185"/>
      <c r="F52" s="185"/>
      <c r="G52" s="185"/>
    </row>
    <row r="53" spans="2:7">
      <c r="B53" s="185"/>
      <c r="C53" s="185"/>
      <c r="D53" s="185"/>
      <c r="E53" s="185"/>
      <c r="F53" s="185"/>
      <c r="G53" s="185"/>
    </row>
    <row r="54" spans="2:7">
      <c r="B54" s="185"/>
      <c r="C54" s="185"/>
      <c r="D54" s="185"/>
      <c r="E54" s="185"/>
      <c r="F54" s="185"/>
      <c r="G54" s="185"/>
    </row>
    <row r="55" spans="2:7">
      <c r="B55" s="185"/>
      <c r="C55" s="185"/>
      <c r="D55" s="185"/>
      <c r="E55" s="185"/>
      <c r="F55" s="185"/>
      <c r="G55" s="185"/>
    </row>
  </sheetData>
  <mergeCells count="22">
    <mergeCell ref="B47:G47"/>
    <mergeCell ref="B48:G48"/>
    <mergeCell ref="F31:G31"/>
    <mergeCell ref="F32:G32"/>
    <mergeCell ref="C9:E9"/>
    <mergeCell ref="C11:E11"/>
    <mergeCell ref="F33:G33"/>
    <mergeCell ref="F34:G34"/>
    <mergeCell ref="B37:G45"/>
    <mergeCell ref="B54:G54"/>
    <mergeCell ref="B55:G55"/>
    <mergeCell ref="B49:G49"/>
    <mergeCell ref="B50:G50"/>
    <mergeCell ref="B51:G51"/>
    <mergeCell ref="B52:G52"/>
    <mergeCell ref="B53:G53"/>
    <mergeCell ref="C8:E8"/>
    <mergeCell ref="C10:E10"/>
    <mergeCell ref="C12:E12"/>
    <mergeCell ref="B46:G46"/>
    <mergeCell ref="A23:B23"/>
    <mergeCell ref="F30:G30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I72"/>
  <sheetViews>
    <sheetView topLeftCell="A4" workbookViewId="0">
      <selection activeCell="K6" sqref="K6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193" t="s">
        <v>49</v>
      </c>
      <c r="B1" s="194"/>
      <c r="C1" s="96" t="str">
        <f>CONCATENATE(cislostavby," ",nazevstavby)</f>
        <v>Kaspárek38 Ivančice, Akce II/393,394</v>
      </c>
      <c r="D1" s="97"/>
      <c r="E1" s="98"/>
      <c r="F1" s="97"/>
      <c r="G1" s="99" t="s">
        <v>50</v>
      </c>
      <c r="H1" s="100"/>
      <c r="I1" s="101"/>
    </row>
    <row r="2" spans="1:9" ht="13.5" thickBot="1">
      <c r="A2" s="195" t="s">
        <v>51</v>
      </c>
      <c r="B2" s="196"/>
      <c r="C2" s="102" t="str">
        <f>CONCATENATE(cisloobjektu," ",nazevobjektu)</f>
        <v>101+102 ulice Na Brněnce</v>
      </c>
      <c r="D2" s="103"/>
      <c r="E2" s="104"/>
      <c r="F2" s="103"/>
      <c r="G2" s="197" t="s">
        <v>75</v>
      </c>
      <c r="H2" s="198"/>
      <c r="I2" s="199"/>
    </row>
    <row r="3" spans="1:9" ht="13.5" thickTop="1">
      <c r="A3" s="76"/>
      <c r="B3" s="76"/>
      <c r="C3" s="76"/>
      <c r="D3" s="76"/>
      <c r="E3" s="76"/>
      <c r="F3" s="65"/>
      <c r="G3" s="76"/>
      <c r="H3" s="76"/>
      <c r="I3" s="76"/>
    </row>
    <row r="4" spans="1:9" ht="19.5" customHeight="1">
      <c r="A4" s="105" t="s">
        <v>52</v>
      </c>
      <c r="B4" s="106"/>
      <c r="C4" s="106"/>
      <c r="D4" s="106"/>
      <c r="E4" s="107"/>
      <c r="F4" s="106"/>
      <c r="G4" s="106"/>
      <c r="H4" s="106"/>
      <c r="I4" s="106"/>
    </row>
    <row r="5" spans="1:9" ht="13.5" thickBot="1">
      <c r="A5" s="76"/>
      <c r="B5" s="76"/>
      <c r="C5" s="76"/>
      <c r="D5" s="76"/>
      <c r="E5" s="76"/>
      <c r="F5" s="76"/>
      <c r="G5" s="76"/>
      <c r="H5" s="76"/>
      <c r="I5" s="76"/>
    </row>
    <row r="6" spans="1:9" s="34" customFormat="1" ht="13.5" thickBot="1">
      <c r="A6" s="108"/>
      <c r="B6" s="109" t="s">
        <v>53</v>
      </c>
      <c r="C6" s="109"/>
      <c r="D6" s="110"/>
      <c r="E6" s="111" t="s">
        <v>54</v>
      </c>
      <c r="F6" s="112" t="s">
        <v>55</v>
      </c>
      <c r="G6" s="112" t="s">
        <v>56</v>
      </c>
      <c r="H6" s="112" t="s">
        <v>57</v>
      </c>
      <c r="I6" s="113" t="s">
        <v>31</v>
      </c>
    </row>
    <row r="7" spans="1:9" s="34" customFormat="1">
      <c r="A7" s="178" t="str">
        <f>Položky!B7</f>
        <v>1</v>
      </c>
      <c r="B7" s="114" t="str">
        <f>Položky!C7</f>
        <v>Zemní práce</v>
      </c>
      <c r="C7" s="65"/>
      <c r="D7" s="115"/>
      <c r="E7" s="179">
        <f>Položky!BA58</f>
        <v>0</v>
      </c>
      <c r="F7" s="180">
        <f>Položky!BB58</f>
        <v>0</v>
      </c>
      <c r="G7" s="180">
        <f>Položky!BC58</f>
        <v>0</v>
      </c>
      <c r="H7" s="180">
        <f>Položky!BD58</f>
        <v>0</v>
      </c>
      <c r="I7" s="181">
        <f>Položky!BE58</f>
        <v>0</v>
      </c>
    </row>
    <row r="8" spans="1:9" s="34" customFormat="1">
      <c r="A8" s="178" t="str">
        <f>Položky!B59</f>
        <v>2</v>
      </c>
      <c r="B8" s="114" t="str">
        <f>Položky!C59</f>
        <v>Základy,zvláštní zakládání</v>
      </c>
      <c r="C8" s="65"/>
      <c r="D8" s="115"/>
      <c r="E8" s="179">
        <f>Položky!BA62</f>
        <v>0</v>
      </c>
      <c r="F8" s="180">
        <f>Položky!BB62</f>
        <v>0</v>
      </c>
      <c r="G8" s="180">
        <f>Položky!BC62</f>
        <v>0</v>
      </c>
      <c r="H8" s="180">
        <f>Položky!BD62</f>
        <v>0</v>
      </c>
      <c r="I8" s="181">
        <f>Položky!BE62</f>
        <v>0</v>
      </c>
    </row>
    <row r="9" spans="1:9" s="34" customFormat="1">
      <c r="A9" s="178" t="str">
        <f>Položky!B63</f>
        <v>211</v>
      </c>
      <c r="B9" s="114" t="str">
        <f>Položky!C63</f>
        <v>Trativody</v>
      </c>
      <c r="C9" s="65"/>
      <c r="D9" s="115"/>
      <c r="E9" s="179">
        <f>Položky!BA71</f>
        <v>0</v>
      </c>
      <c r="F9" s="180">
        <f>Položky!BB71</f>
        <v>0</v>
      </c>
      <c r="G9" s="180">
        <f>Položky!BC71</f>
        <v>0</v>
      </c>
      <c r="H9" s="180">
        <f>Položky!BD71</f>
        <v>0</v>
      </c>
      <c r="I9" s="181">
        <f>Položky!BE71</f>
        <v>0</v>
      </c>
    </row>
    <row r="10" spans="1:9" s="34" customFormat="1">
      <c r="A10" s="178" t="str">
        <f>Položky!B72</f>
        <v>45</v>
      </c>
      <c r="B10" s="114" t="str">
        <f>Položky!C72</f>
        <v>Podkladní a vedlejší konstrukc</v>
      </c>
      <c r="C10" s="65"/>
      <c r="D10" s="115"/>
      <c r="E10" s="179">
        <f>Položky!BA75</f>
        <v>0</v>
      </c>
      <c r="F10" s="180">
        <f>Položky!BB75</f>
        <v>0</v>
      </c>
      <c r="G10" s="180">
        <f>Položky!BC75</f>
        <v>0</v>
      </c>
      <c r="H10" s="180">
        <f>Položky!BD75</f>
        <v>0</v>
      </c>
      <c r="I10" s="181">
        <f>Položky!BE75</f>
        <v>0</v>
      </c>
    </row>
    <row r="11" spans="1:9" s="34" customFormat="1">
      <c r="A11" s="178" t="str">
        <f>Položky!B76</f>
        <v>5</v>
      </c>
      <c r="B11" s="114" t="str">
        <f>Položky!C76</f>
        <v>Komunikace</v>
      </c>
      <c r="C11" s="65"/>
      <c r="D11" s="115"/>
      <c r="E11" s="179">
        <f>Položky!BA79</f>
        <v>0</v>
      </c>
      <c r="F11" s="180">
        <f>Položky!BB79</f>
        <v>0</v>
      </c>
      <c r="G11" s="180">
        <f>Položky!BC79</f>
        <v>0</v>
      </c>
      <c r="H11" s="180">
        <f>Položky!BD79</f>
        <v>0</v>
      </c>
      <c r="I11" s="181">
        <f>Položky!BE79</f>
        <v>0</v>
      </c>
    </row>
    <row r="12" spans="1:9" s="34" customFormat="1">
      <c r="A12" s="178" t="str">
        <f>Položky!B80</f>
        <v>502</v>
      </c>
      <c r="B12" s="114" t="str">
        <f>Položky!C80</f>
        <v>Vozovka</v>
      </c>
      <c r="C12" s="65"/>
      <c r="D12" s="115"/>
      <c r="E12" s="179">
        <f>Položky!BA87</f>
        <v>0</v>
      </c>
      <c r="F12" s="180">
        <f>Položky!BB87</f>
        <v>0</v>
      </c>
      <c r="G12" s="180">
        <f>Položky!BC87</f>
        <v>0</v>
      </c>
      <c r="H12" s="180">
        <f>Položky!BD87</f>
        <v>0</v>
      </c>
      <c r="I12" s="181">
        <f>Položky!BE87</f>
        <v>0</v>
      </c>
    </row>
    <row r="13" spans="1:9" s="34" customFormat="1">
      <c r="A13" s="178" t="str">
        <f>Položky!B88</f>
        <v>503</v>
      </c>
      <c r="B13" s="114" t="str">
        <f>Položky!C88</f>
        <v>Dopravní ostrůvek</v>
      </c>
      <c r="C13" s="65"/>
      <c r="D13" s="115"/>
      <c r="E13" s="179">
        <f>Položky!BA95</f>
        <v>0</v>
      </c>
      <c r="F13" s="180">
        <f>Položky!BB95</f>
        <v>0</v>
      </c>
      <c r="G13" s="180">
        <f>Položky!BC95</f>
        <v>0</v>
      </c>
      <c r="H13" s="180">
        <f>Položky!BD95</f>
        <v>0</v>
      </c>
      <c r="I13" s="181">
        <f>Položky!BE95</f>
        <v>0</v>
      </c>
    </row>
    <row r="14" spans="1:9" s="34" customFormat="1">
      <c r="A14" s="178" t="str">
        <f>Položky!B96</f>
        <v>506</v>
      </c>
      <c r="B14" s="114" t="str">
        <f>Položky!C96</f>
        <v>Zastávka autobusu</v>
      </c>
      <c r="C14" s="65"/>
      <c r="D14" s="115"/>
      <c r="E14" s="179">
        <f>Položky!BA106</f>
        <v>0</v>
      </c>
      <c r="F14" s="180">
        <f>Položky!BB106</f>
        <v>0</v>
      </c>
      <c r="G14" s="180">
        <f>Položky!BC106</f>
        <v>0</v>
      </c>
      <c r="H14" s="180">
        <f>Položky!BD106</f>
        <v>0</v>
      </c>
      <c r="I14" s="181">
        <f>Položky!BE106</f>
        <v>0</v>
      </c>
    </row>
    <row r="15" spans="1:9" s="34" customFormat="1">
      <c r="A15" s="178" t="str">
        <f>Položky!B107</f>
        <v>507</v>
      </c>
      <c r="B15" s="114" t="str">
        <f>Položky!C107</f>
        <v>Odfrézování živičného krytu</v>
      </c>
      <c r="C15" s="65"/>
      <c r="D15" s="115"/>
      <c r="E15" s="179">
        <f>Položky!BA109</f>
        <v>0</v>
      </c>
      <c r="F15" s="180">
        <f>Položky!BB109</f>
        <v>0</v>
      </c>
      <c r="G15" s="180">
        <f>Položky!BC109</f>
        <v>0</v>
      </c>
      <c r="H15" s="180">
        <f>Položky!BD109</f>
        <v>0</v>
      </c>
      <c r="I15" s="181">
        <f>Položky!BE109</f>
        <v>0</v>
      </c>
    </row>
    <row r="16" spans="1:9" s="34" customFormat="1">
      <c r="A16" s="178" t="str">
        <f>Položky!B110</f>
        <v>8</v>
      </c>
      <c r="B16" s="114" t="str">
        <f>Položky!C110</f>
        <v>Trubní vedení</v>
      </c>
      <c r="C16" s="65"/>
      <c r="D16" s="115"/>
      <c r="E16" s="179">
        <f>Položky!BA122</f>
        <v>0</v>
      </c>
      <c r="F16" s="180">
        <f>Položky!BB122</f>
        <v>0</v>
      </c>
      <c r="G16" s="180">
        <f>Položky!BC122</f>
        <v>0</v>
      </c>
      <c r="H16" s="180">
        <f>Položky!BD122</f>
        <v>0</v>
      </c>
      <c r="I16" s="181">
        <f>Položky!BE122</f>
        <v>0</v>
      </c>
    </row>
    <row r="17" spans="1:9" s="34" customFormat="1">
      <c r="A17" s="178" t="str">
        <f>Položky!B123</f>
        <v>9</v>
      </c>
      <c r="B17" s="114" t="str">
        <f>Položky!C123</f>
        <v>Ostatní konstrukce, bourání</v>
      </c>
      <c r="C17" s="65"/>
      <c r="D17" s="115"/>
      <c r="E17" s="179">
        <f>Položky!BA146</f>
        <v>0</v>
      </c>
      <c r="F17" s="180">
        <f>Položky!BB146</f>
        <v>0</v>
      </c>
      <c r="G17" s="180">
        <f>Položky!BC146</f>
        <v>0</v>
      </c>
      <c r="H17" s="180">
        <f>Položky!BD146</f>
        <v>0</v>
      </c>
      <c r="I17" s="181">
        <f>Položky!BE146</f>
        <v>0</v>
      </c>
    </row>
    <row r="18" spans="1:9" s="34" customFormat="1">
      <c r="A18" s="178" t="str">
        <f>Položky!B147</f>
        <v>91</v>
      </c>
      <c r="B18" s="114" t="str">
        <f>Položky!C147</f>
        <v>Doplňující práce na komunikaci</v>
      </c>
      <c r="C18" s="65"/>
      <c r="D18" s="115"/>
      <c r="E18" s="179">
        <f>Položky!BA161</f>
        <v>0</v>
      </c>
      <c r="F18" s="180">
        <f>Položky!BB161</f>
        <v>0</v>
      </c>
      <c r="G18" s="180">
        <f>Položky!BC161</f>
        <v>0</v>
      </c>
      <c r="H18" s="180">
        <f>Položky!BD161</f>
        <v>0</v>
      </c>
      <c r="I18" s="181">
        <f>Položky!BE161</f>
        <v>0</v>
      </c>
    </row>
    <row r="19" spans="1:9" s="34" customFormat="1">
      <c r="A19" s="178" t="str">
        <f>Položky!B162</f>
        <v>96</v>
      </c>
      <c r="B19" s="114" t="str">
        <f>Položky!C162</f>
        <v>Bourání konstrukcí</v>
      </c>
      <c r="C19" s="65"/>
      <c r="D19" s="115"/>
      <c r="E19" s="179">
        <f>Položky!BA174</f>
        <v>0</v>
      </c>
      <c r="F19" s="180">
        <f>Položky!BB174</f>
        <v>0</v>
      </c>
      <c r="G19" s="180">
        <f>Položky!BC174</f>
        <v>0</v>
      </c>
      <c r="H19" s="180">
        <f>Položky!BD174</f>
        <v>0</v>
      </c>
      <c r="I19" s="181">
        <f>Položky!BE174</f>
        <v>0</v>
      </c>
    </row>
    <row r="20" spans="1:9" s="34" customFormat="1">
      <c r="A20" s="178" t="str">
        <f>Položky!B175</f>
        <v>99</v>
      </c>
      <c r="B20" s="114" t="str">
        <f>Položky!C175</f>
        <v>Přesun hmot</v>
      </c>
      <c r="C20" s="65"/>
      <c r="D20" s="115"/>
      <c r="E20" s="179">
        <f>Položky!BA177</f>
        <v>0</v>
      </c>
      <c r="F20" s="180">
        <f>Položky!BB177</f>
        <v>0</v>
      </c>
      <c r="G20" s="180">
        <f>Položky!BC177</f>
        <v>0</v>
      </c>
      <c r="H20" s="180">
        <f>Položky!BD177</f>
        <v>0</v>
      </c>
      <c r="I20" s="181">
        <f>Položky!BE177</f>
        <v>0</v>
      </c>
    </row>
    <row r="21" spans="1:9" s="34" customFormat="1" ht="13.5" thickBot="1">
      <c r="A21" s="178" t="str">
        <f>Položky!B178</f>
        <v>D96</v>
      </c>
      <c r="B21" s="114" t="str">
        <f>Položky!C178</f>
        <v>Přesuny suti a vybouraných hmot</v>
      </c>
      <c r="C21" s="65"/>
      <c r="D21" s="115"/>
      <c r="E21" s="179">
        <f>Položky!BA184</f>
        <v>0</v>
      </c>
      <c r="F21" s="180">
        <f>Položky!BB184</f>
        <v>0</v>
      </c>
      <c r="G21" s="180">
        <f>Položky!BC184</f>
        <v>0</v>
      </c>
      <c r="H21" s="180">
        <f>Položky!BD184</f>
        <v>0</v>
      </c>
      <c r="I21" s="181">
        <f>Položky!BE184</f>
        <v>0</v>
      </c>
    </row>
    <row r="22" spans="1:9" s="122" customFormat="1" ht="13.5" thickBot="1">
      <c r="A22" s="116"/>
      <c r="B22" s="117" t="s">
        <v>58</v>
      </c>
      <c r="C22" s="117"/>
      <c r="D22" s="118"/>
      <c r="E22" s="119">
        <f>SUM(E7:E21)</f>
        <v>0</v>
      </c>
      <c r="F22" s="120">
        <f>SUM(F7:F21)</f>
        <v>0</v>
      </c>
      <c r="G22" s="120">
        <f>SUM(G7:G21)</f>
        <v>0</v>
      </c>
      <c r="H22" s="120">
        <f>SUM(H7:H21)</f>
        <v>0</v>
      </c>
      <c r="I22" s="121">
        <f>SUM(I7:I21)</f>
        <v>0</v>
      </c>
    </row>
    <row r="23" spans="1:9">
      <c r="A23" s="65"/>
      <c r="B23" s="65"/>
      <c r="C23" s="65"/>
      <c r="D23" s="65"/>
      <c r="E23" s="65"/>
      <c r="F23" s="65"/>
      <c r="G23" s="65"/>
      <c r="H23" s="65"/>
      <c r="I23" s="65"/>
    </row>
    <row r="24" spans="1:9">
      <c r="F24" s="123"/>
      <c r="G24" s="124"/>
      <c r="H24" s="124"/>
      <c r="I24" s="125"/>
    </row>
    <row r="25" spans="1:9">
      <c r="F25" s="123"/>
      <c r="G25" s="124"/>
      <c r="H25" s="124"/>
      <c r="I25" s="125"/>
    </row>
    <row r="26" spans="1:9">
      <c r="F26" s="123"/>
      <c r="G26" s="124"/>
      <c r="H26" s="124"/>
      <c r="I26" s="125"/>
    </row>
    <row r="27" spans="1:9">
      <c r="F27" s="123"/>
      <c r="G27" s="124"/>
      <c r="H27" s="124"/>
      <c r="I27" s="125"/>
    </row>
    <row r="28" spans="1:9">
      <c r="F28" s="123"/>
      <c r="G28" s="124"/>
      <c r="H28" s="124"/>
      <c r="I28" s="125"/>
    </row>
    <row r="29" spans="1:9">
      <c r="F29" s="123"/>
      <c r="G29" s="124"/>
      <c r="H29" s="124"/>
      <c r="I29" s="125"/>
    </row>
    <row r="30" spans="1:9">
      <c r="F30" s="123"/>
      <c r="G30" s="124"/>
      <c r="H30" s="124"/>
      <c r="I30" s="125"/>
    </row>
    <row r="31" spans="1:9">
      <c r="F31" s="123"/>
      <c r="G31" s="124"/>
      <c r="H31" s="124"/>
      <c r="I31" s="125"/>
    </row>
    <row r="32" spans="1:9">
      <c r="F32" s="123"/>
      <c r="G32" s="124"/>
      <c r="H32" s="124"/>
      <c r="I32" s="125"/>
    </row>
    <row r="33" spans="6:9">
      <c r="F33" s="123"/>
      <c r="G33" s="124"/>
      <c r="H33" s="124"/>
      <c r="I33" s="125"/>
    </row>
    <row r="34" spans="6:9">
      <c r="F34" s="123"/>
      <c r="G34" s="124"/>
      <c r="H34" s="124"/>
      <c r="I34" s="125"/>
    </row>
    <row r="35" spans="6:9">
      <c r="F35" s="123"/>
      <c r="G35" s="124"/>
      <c r="H35" s="124"/>
      <c r="I35" s="125"/>
    </row>
    <row r="36" spans="6:9">
      <c r="F36" s="123"/>
      <c r="G36" s="124"/>
      <c r="H36" s="124"/>
      <c r="I36" s="125"/>
    </row>
    <row r="37" spans="6:9">
      <c r="F37" s="123"/>
      <c r="G37" s="124"/>
      <c r="H37" s="124"/>
      <c r="I37" s="125"/>
    </row>
    <row r="38" spans="6:9">
      <c r="F38" s="123"/>
      <c r="G38" s="124"/>
      <c r="H38" s="124"/>
      <c r="I38" s="125"/>
    </row>
    <row r="39" spans="6:9">
      <c r="F39" s="123"/>
      <c r="G39" s="124"/>
      <c r="H39" s="124"/>
      <c r="I39" s="125"/>
    </row>
    <row r="40" spans="6:9">
      <c r="F40" s="123"/>
      <c r="G40" s="124"/>
      <c r="H40" s="124"/>
      <c r="I40" s="125"/>
    </row>
    <row r="41" spans="6:9">
      <c r="F41" s="123"/>
      <c r="G41" s="124"/>
      <c r="H41" s="124"/>
      <c r="I41" s="125"/>
    </row>
    <row r="42" spans="6:9">
      <c r="F42" s="123"/>
      <c r="G42" s="124"/>
      <c r="H42" s="124"/>
      <c r="I42" s="125"/>
    </row>
    <row r="43" spans="6:9">
      <c r="F43" s="123"/>
      <c r="G43" s="124"/>
      <c r="H43" s="124"/>
      <c r="I43" s="125"/>
    </row>
    <row r="44" spans="6:9">
      <c r="F44" s="123"/>
      <c r="G44" s="124"/>
      <c r="H44" s="124"/>
      <c r="I44" s="125"/>
    </row>
    <row r="45" spans="6:9">
      <c r="F45" s="123"/>
      <c r="G45" s="124"/>
      <c r="H45" s="124"/>
      <c r="I45" s="125"/>
    </row>
    <row r="46" spans="6:9">
      <c r="F46" s="123"/>
      <c r="G46" s="124"/>
      <c r="H46" s="124"/>
      <c r="I46" s="125"/>
    </row>
    <row r="47" spans="6:9">
      <c r="F47" s="123"/>
      <c r="G47" s="124"/>
      <c r="H47" s="124"/>
      <c r="I47" s="125"/>
    </row>
    <row r="48" spans="6:9">
      <c r="F48" s="123"/>
      <c r="G48" s="124"/>
      <c r="H48" s="124"/>
      <c r="I48" s="125"/>
    </row>
    <row r="49" spans="6:9">
      <c r="F49" s="123"/>
      <c r="G49" s="124"/>
      <c r="H49" s="124"/>
      <c r="I49" s="125"/>
    </row>
    <row r="50" spans="6:9">
      <c r="F50" s="123"/>
      <c r="G50" s="124"/>
      <c r="H50" s="124"/>
      <c r="I50" s="125"/>
    </row>
    <row r="51" spans="6:9">
      <c r="F51" s="123"/>
      <c r="G51" s="124"/>
      <c r="H51" s="124"/>
      <c r="I51" s="125"/>
    </row>
    <row r="52" spans="6:9">
      <c r="F52" s="123"/>
      <c r="G52" s="124"/>
      <c r="H52" s="124"/>
      <c r="I52" s="125"/>
    </row>
    <row r="53" spans="6:9">
      <c r="F53" s="123"/>
      <c r="G53" s="124"/>
      <c r="H53" s="124"/>
      <c r="I53" s="125"/>
    </row>
    <row r="54" spans="6:9">
      <c r="F54" s="123"/>
      <c r="G54" s="124"/>
      <c r="H54" s="124"/>
      <c r="I54" s="125"/>
    </row>
    <row r="55" spans="6:9">
      <c r="F55" s="123"/>
      <c r="G55" s="124"/>
      <c r="H55" s="124"/>
      <c r="I55" s="125"/>
    </row>
    <row r="56" spans="6:9">
      <c r="F56" s="123"/>
      <c r="G56" s="124"/>
      <c r="H56" s="124"/>
      <c r="I56" s="125"/>
    </row>
    <row r="57" spans="6:9">
      <c r="F57" s="123"/>
      <c r="G57" s="124"/>
      <c r="H57" s="124"/>
      <c r="I57" s="125"/>
    </row>
    <row r="58" spans="6:9">
      <c r="F58" s="123"/>
      <c r="G58" s="124"/>
      <c r="H58" s="124"/>
      <c r="I58" s="125"/>
    </row>
    <row r="59" spans="6:9">
      <c r="F59" s="123"/>
      <c r="G59" s="124"/>
      <c r="H59" s="124"/>
      <c r="I59" s="125"/>
    </row>
    <row r="60" spans="6:9">
      <c r="F60" s="123"/>
      <c r="G60" s="124"/>
      <c r="H60" s="124"/>
      <c r="I60" s="125"/>
    </row>
    <row r="61" spans="6:9">
      <c r="F61" s="123"/>
      <c r="G61" s="124"/>
      <c r="H61" s="124"/>
      <c r="I61" s="125"/>
    </row>
    <row r="62" spans="6:9">
      <c r="F62" s="123"/>
      <c r="G62" s="124"/>
      <c r="H62" s="124"/>
      <c r="I62" s="125"/>
    </row>
    <row r="63" spans="6:9">
      <c r="F63" s="123"/>
      <c r="G63" s="124"/>
      <c r="H63" s="124"/>
      <c r="I63" s="125"/>
    </row>
    <row r="64" spans="6:9">
      <c r="F64" s="123"/>
      <c r="G64" s="124"/>
      <c r="H64" s="124"/>
      <c r="I64" s="125"/>
    </row>
    <row r="65" spans="6:9">
      <c r="F65" s="123"/>
      <c r="G65" s="124"/>
      <c r="H65" s="124"/>
      <c r="I65" s="125"/>
    </row>
    <row r="66" spans="6:9">
      <c r="F66" s="123"/>
      <c r="G66" s="124"/>
      <c r="H66" s="124"/>
      <c r="I66" s="125"/>
    </row>
    <row r="67" spans="6:9">
      <c r="F67" s="123"/>
      <c r="G67" s="124"/>
      <c r="H67" s="124"/>
      <c r="I67" s="125"/>
    </row>
    <row r="68" spans="6:9">
      <c r="F68" s="123"/>
      <c r="G68" s="124"/>
      <c r="H68" s="124"/>
      <c r="I68" s="125"/>
    </row>
    <row r="69" spans="6:9">
      <c r="F69" s="123"/>
      <c r="G69" s="124"/>
      <c r="H69" s="124"/>
      <c r="I69" s="125"/>
    </row>
    <row r="70" spans="6:9">
      <c r="F70" s="123"/>
      <c r="G70" s="124"/>
      <c r="H70" s="124"/>
      <c r="I70" s="125"/>
    </row>
    <row r="71" spans="6:9">
      <c r="F71" s="123"/>
      <c r="G71" s="124"/>
      <c r="H71" s="124"/>
      <c r="I71" s="125"/>
    </row>
    <row r="72" spans="6:9">
      <c r="F72" s="123"/>
      <c r="G72" s="124"/>
      <c r="H72" s="124"/>
      <c r="I72" s="125"/>
    </row>
  </sheetData>
  <mergeCells count="3"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57"/>
  <sheetViews>
    <sheetView showGridLines="0" showZeros="0" zoomScaleNormal="100" workbookViewId="0">
      <selection activeCell="I3" sqref="I3"/>
    </sheetView>
  </sheetViews>
  <sheetFormatPr defaultRowHeight="12.75"/>
  <cols>
    <col min="1" max="1" width="4.42578125" style="126" customWidth="1"/>
    <col min="2" max="2" width="11.5703125" style="126" customWidth="1"/>
    <col min="3" max="3" width="40.42578125" style="126" customWidth="1"/>
    <col min="4" max="4" width="5.5703125" style="126" customWidth="1"/>
    <col min="5" max="5" width="8.5703125" style="172" customWidth="1"/>
    <col min="6" max="6" width="9.85546875" style="126" customWidth="1"/>
    <col min="7" max="7" width="13.85546875" style="126" customWidth="1"/>
    <col min="8" max="11" width="9.140625" style="126"/>
    <col min="12" max="12" width="75.42578125" style="126" customWidth="1"/>
    <col min="13" max="13" width="45.28515625" style="126" customWidth="1"/>
    <col min="14" max="16384" width="9.140625" style="126"/>
  </cols>
  <sheetData>
    <row r="1" spans="1:104" ht="15.75">
      <c r="A1" s="202" t="s">
        <v>59</v>
      </c>
      <c r="B1" s="202"/>
      <c r="C1" s="202"/>
      <c r="D1" s="202"/>
      <c r="E1" s="202"/>
      <c r="F1" s="202"/>
      <c r="G1" s="202"/>
    </row>
    <row r="2" spans="1:104" ht="14.25" customHeight="1" thickBot="1">
      <c r="A2" s="127"/>
      <c r="B2" s="128"/>
      <c r="C2" s="129"/>
      <c r="D2" s="129"/>
      <c r="E2" s="130"/>
      <c r="F2" s="129"/>
      <c r="G2" s="129"/>
    </row>
    <row r="3" spans="1:104" ht="13.5" thickTop="1">
      <c r="A3" s="193" t="s">
        <v>49</v>
      </c>
      <c r="B3" s="194"/>
      <c r="C3" s="96" t="str">
        <f>CONCATENATE(cislostavby," ",nazevstavby)</f>
        <v>Kaspárek38 Ivančice, Akce II/393,394</v>
      </c>
      <c r="D3" s="97"/>
      <c r="E3" s="131" t="s">
        <v>60</v>
      </c>
      <c r="F3" s="132">
        <f>Rekapitulace!H1</f>
        <v>0</v>
      </c>
      <c r="G3" s="133"/>
    </row>
    <row r="4" spans="1:104" ht="13.5" thickBot="1">
      <c r="A4" s="203" t="s">
        <v>51</v>
      </c>
      <c r="B4" s="196"/>
      <c r="C4" s="102" t="str">
        <f>CONCATENATE(cisloobjektu," ",nazevobjektu)</f>
        <v>101+102 ulice Na Brněnce</v>
      </c>
      <c r="D4" s="103"/>
      <c r="E4" s="204" t="str">
        <f>Rekapitulace!G2</f>
        <v>Změna 12.5.2014</v>
      </c>
      <c r="F4" s="205"/>
      <c r="G4" s="206"/>
    </row>
    <row r="5" spans="1:104" ht="13.5" thickTop="1">
      <c r="A5" s="134"/>
      <c r="B5" s="127"/>
      <c r="C5" s="127"/>
      <c r="D5" s="127"/>
      <c r="E5" s="135"/>
      <c r="F5" s="127"/>
      <c r="G5" s="136"/>
    </row>
    <row r="6" spans="1:104">
      <c r="A6" s="137" t="s">
        <v>61</v>
      </c>
      <c r="B6" s="138" t="s">
        <v>62</v>
      </c>
      <c r="C6" s="138" t="s">
        <v>63</v>
      </c>
      <c r="D6" s="138" t="s">
        <v>64</v>
      </c>
      <c r="E6" s="139" t="s">
        <v>65</v>
      </c>
      <c r="F6" s="138" t="s">
        <v>66</v>
      </c>
      <c r="G6" s="140" t="s">
        <v>67</v>
      </c>
    </row>
    <row r="7" spans="1:104">
      <c r="A7" s="141" t="s">
        <v>68</v>
      </c>
      <c r="B7" s="142" t="s">
        <v>69</v>
      </c>
      <c r="C7" s="143" t="s">
        <v>70</v>
      </c>
      <c r="D7" s="144"/>
      <c r="E7" s="145"/>
      <c r="F7" s="145"/>
      <c r="G7" s="146"/>
      <c r="H7" s="147"/>
      <c r="I7" s="147"/>
      <c r="O7" s="148">
        <v>1</v>
      </c>
    </row>
    <row r="8" spans="1:104">
      <c r="A8" s="149">
        <v>6</v>
      </c>
      <c r="B8" s="150" t="s">
        <v>77</v>
      </c>
      <c r="C8" s="151" t="s">
        <v>78</v>
      </c>
      <c r="D8" s="152" t="s">
        <v>79</v>
      </c>
      <c r="E8" s="153">
        <v>63</v>
      </c>
      <c r="F8" s="153"/>
      <c r="G8" s="154">
        <f>E8*F8</f>
        <v>0</v>
      </c>
      <c r="O8" s="148">
        <v>2</v>
      </c>
      <c r="AA8" s="126">
        <v>1</v>
      </c>
      <c r="AB8" s="126">
        <v>1</v>
      </c>
      <c r="AC8" s="126">
        <v>1</v>
      </c>
      <c r="AZ8" s="126">
        <v>1</v>
      </c>
      <c r="BA8" s="126">
        <f>IF(AZ8=1,G8,0)</f>
        <v>0</v>
      </c>
      <c r="BB8" s="126">
        <f>IF(AZ8=2,G8,0)</f>
        <v>0</v>
      </c>
      <c r="BC8" s="126">
        <f>IF(AZ8=3,G8,0)</f>
        <v>0</v>
      </c>
      <c r="BD8" s="126">
        <f>IF(AZ8=4,G8,0)</f>
        <v>0</v>
      </c>
      <c r="BE8" s="126">
        <f>IF(AZ8=5,G8,0)</f>
        <v>0</v>
      </c>
      <c r="CA8" s="155">
        <v>1</v>
      </c>
      <c r="CB8" s="155">
        <v>1</v>
      </c>
      <c r="CZ8" s="126">
        <v>0</v>
      </c>
    </row>
    <row r="9" spans="1:104">
      <c r="A9" s="156"/>
      <c r="B9" s="158"/>
      <c r="C9" s="200" t="s">
        <v>80</v>
      </c>
      <c r="D9" s="201"/>
      <c r="E9" s="159">
        <v>45</v>
      </c>
      <c r="F9" s="160"/>
      <c r="G9" s="161"/>
      <c r="M9" s="157" t="s">
        <v>80</v>
      </c>
      <c r="O9" s="148"/>
    </row>
    <row r="10" spans="1:104">
      <c r="A10" s="156"/>
      <c r="B10" s="158"/>
      <c r="C10" s="200" t="s">
        <v>81</v>
      </c>
      <c r="D10" s="201"/>
      <c r="E10" s="159">
        <v>18</v>
      </c>
      <c r="F10" s="160"/>
      <c r="G10" s="161"/>
      <c r="M10" s="157" t="s">
        <v>81</v>
      </c>
      <c r="O10" s="148"/>
    </row>
    <row r="11" spans="1:104">
      <c r="A11" s="149">
        <v>7</v>
      </c>
      <c r="B11" s="150" t="s">
        <v>82</v>
      </c>
      <c r="C11" s="151" t="s">
        <v>83</v>
      </c>
      <c r="D11" s="152" t="s">
        <v>79</v>
      </c>
      <c r="E11" s="153">
        <v>819</v>
      </c>
      <c r="F11" s="153"/>
      <c r="G11" s="154">
        <f>E11*F11</f>
        <v>0</v>
      </c>
      <c r="O11" s="148">
        <v>2</v>
      </c>
      <c r="AA11" s="126">
        <v>1</v>
      </c>
      <c r="AB11" s="126">
        <v>1</v>
      </c>
      <c r="AC11" s="126">
        <v>1</v>
      </c>
      <c r="AZ11" s="126">
        <v>1</v>
      </c>
      <c r="BA11" s="126">
        <f>IF(AZ11=1,G11,0)</f>
        <v>0</v>
      </c>
      <c r="BB11" s="126">
        <f>IF(AZ11=2,G11,0)</f>
        <v>0</v>
      </c>
      <c r="BC11" s="126">
        <f>IF(AZ11=3,G11,0)</f>
        <v>0</v>
      </c>
      <c r="BD11" s="126">
        <f>IF(AZ11=4,G11,0)</f>
        <v>0</v>
      </c>
      <c r="BE11" s="126">
        <f>IF(AZ11=5,G11,0)</f>
        <v>0</v>
      </c>
      <c r="CA11" s="155">
        <v>1</v>
      </c>
      <c r="CB11" s="155">
        <v>1</v>
      </c>
      <c r="CZ11" s="126">
        <v>0</v>
      </c>
    </row>
    <row r="12" spans="1:104">
      <c r="A12" s="156"/>
      <c r="B12" s="158"/>
      <c r="C12" s="200" t="s">
        <v>84</v>
      </c>
      <c r="D12" s="201"/>
      <c r="E12" s="159">
        <v>819</v>
      </c>
      <c r="F12" s="160"/>
      <c r="G12" s="161"/>
      <c r="M12" s="157" t="s">
        <v>84</v>
      </c>
      <c r="O12" s="148"/>
    </row>
    <row r="13" spans="1:104">
      <c r="A13" s="149">
        <v>8</v>
      </c>
      <c r="B13" s="150" t="s">
        <v>85</v>
      </c>
      <c r="C13" s="151" t="s">
        <v>86</v>
      </c>
      <c r="D13" s="152" t="s">
        <v>87</v>
      </c>
      <c r="E13" s="153">
        <v>236</v>
      </c>
      <c r="F13" s="153"/>
      <c r="G13" s="154">
        <f>E13*F13</f>
        <v>0</v>
      </c>
      <c r="O13" s="148">
        <v>2</v>
      </c>
      <c r="AA13" s="126">
        <v>1</v>
      </c>
      <c r="AB13" s="126">
        <v>1</v>
      </c>
      <c r="AC13" s="126">
        <v>1</v>
      </c>
      <c r="AZ13" s="126">
        <v>1</v>
      </c>
      <c r="BA13" s="126">
        <f>IF(AZ13=1,G13,0)</f>
        <v>0</v>
      </c>
      <c r="BB13" s="126">
        <f>IF(AZ13=2,G13,0)</f>
        <v>0</v>
      </c>
      <c r="BC13" s="126">
        <f>IF(AZ13=3,G13,0)</f>
        <v>0</v>
      </c>
      <c r="BD13" s="126">
        <f>IF(AZ13=4,G13,0)</f>
        <v>0</v>
      </c>
      <c r="BE13" s="126">
        <f>IF(AZ13=5,G13,0)</f>
        <v>0</v>
      </c>
      <c r="CA13" s="155">
        <v>1</v>
      </c>
      <c r="CB13" s="155">
        <v>1</v>
      </c>
      <c r="CZ13" s="126">
        <v>0</v>
      </c>
    </row>
    <row r="14" spans="1:104">
      <c r="A14" s="149">
        <v>9</v>
      </c>
      <c r="B14" s="150" t="s">
        <v>88</v>
      </c>
      <c r="C14" s="151" t="s">
        <v>89</v>
      </c>
      <c r="D14" s="152" t="s">
        <v>87</v>
      </c>
      <c r="E14" s="153">
        <v>8</v>
      </c>
      <c r="F14" s="153"/>
      <c r="G14" s="154">
        <f>E14*F14</f>
        <v>0</v>
      </c>
      <c r="O14" s="148">
        <v>2</v>
      </c>
      <c r="AA14" s="126">
        <v>1</v>
      </c>
      <c r="AB14" s="126">
        <v>1</v>
      </c>
      <c r="AC14" s="126">
        <v>1</v>
      </c>
      <c r="AZ14" s="126">
        <v>1</v>
      </c>
      <c r="BA14" s="126">
        <f>IF(AZ14=1,G14,0)</f>
        <v>0</v>
      </c>
      <c r="BB14" s="126">
        <f>IF(AZ14=2,G14,0)</f>
        <v>0</v>
      </c>
      <c r="BC14" s="126">
        <f>IF(AZ14=3,G14,0)</f>
        <v>0</v>
      </c>
      <c r="BD14" s="126">
        <f>IF(AZ14=4,G14,0)</f>
        <v>0</v>
      </c>
      <c r="BE14" s="126">
        <f>IF(AZ14=5,G14,0)</f>
        <v>0</v>
      </c>
      <c r="CA14" s="155">
        <v>1</v>
      </c>
      <c r="CB14" s="155">
        <v>1</v>
      </c>
      <c r="CZ14" s="126">
        <v>0</v>
      </c>
    </row>
    <row r="15" spans="1:104">
      <c r="A15" s="149">
        <v>10</v>
      </c>
      <c r="B15" s="150" t="s">
        <v>90</v>
      </c>
      <c r="C15" s="151" t="s">
        <v>91</v>
      </c>
      <c r="D15" s="152" t="s">
        <v>92</v>
      </c>
      <c r="E15" s="153">
        <v>251</v>
      </c>
      <c r="F15" s="153"/>
      <c r="G15" s="154">
        <f>E15*F15</f>
        <v>0</v>
      </c>
      <c r="O15" s="148">
        <v>2</v>
      </c>
      <c r="AA15" s="126">
        <v>1</v>
      </c>
      <c r="AB15" s="126">
        <v>1</v>
      </c>
      <c r="AC15" s="126">
        <v>1</v>
      </c>
      <c r="AZ15" s="126">
        <v>1</v>
      </c>
      <c r="BA15" s="126">
        <f>IF(AZ15=1,G15,0)</f>
        <v>0</v>
      </c>
      <c r="BB15" s="126">
        <f>IF(AZ15=2,G15,0)</f>
        <v>0</v>
      </c>
      <c r="BC15" s="126">
        <f>IF(AZ15=3,G15,0)</f>
        <v>0</v>
      </c>
      <c r="BD15" s="126">
        <f>IF(AZ15=4,G15,0)</f>
        <v>0</v>
      </c>
      <c r="BE15" s="126">
        <f>IF(AZ15=5,G15,0)</f>
        <v>0</v>
      </c>
      <c r="CA15" s="155">
        <v>1</v>
      </c>
      <c r="CB15" s="155">
        <v>1</v>
      </c>
      <c r="CZ15" s="126">
        <v>0</v>
      </c>
    </row>
    <row r="16" spans="1:104">
      <c r="A16" s="156"/>
      <c r="B16" s="158"/>
      <c r="C16" s="200" t="s">
        <v>93</v>
      </c>
      <c r="D16" s="201"/>
      <c r="E16" s="159">
        <v>251</v>
      </c>
      <c r="F16" s="160"/>
      <c r="G16" s="161"/>
      <c r="M16" s="157" t="s">
        <v>93</v>
      </c>
      <c r="O16" s="148"/>
    </row>
    <row r="17" spans="1:104">
      <c r="A17" s="149">
        <v>11</v>
      </c>
      <c r="B17" s="150" t="s">
        <v>94</v>
      </c>
      <c r="C17" s="151" t="s">
        <v>95</v>
      </c>
      <c r="D17" s="152" t="s">
        <v>92</v>
      </c>
      <c r="E17" s="153">
        <v>125.5</v>
      </c>
      <c r="F17" s="153"/>
      <c r="G17" s="154">
        <f>E17*F17</f>
        <v>0</v>
      </c>
      <c r="O17" s="148">
        <v>2</v>
      </c>
      <c r="AA17" s="126">
        <v>1</v>
      </c>
      <c r="AB17" s="126">
        <v>1</v>
      </c>
      <c r="AC17" s="126">
        <v>1</v>
      </c>
      <c r="AZ17" s="126">
        <v>1</v>
      </c>
      <c r="BA17" s="126">
        <f>IF(AZ17=1,G17,0)</f>
        <v>0</v>
      </c>
      <c r="BB17" s="126">
        <f>IF(AZ17=2,G17,0)</f>
        <v>0</v>
      </c>
      <c r="BC17" s="126">
        <f>IF(AZ17=3,G17,0)</f>
        <v>0</v>
      </c>
      <c r="BD17" s="126">
        <f>IF(AZ17=4,G17,0)</f>
        <v>0</v>
      </c>
      <c r="BE17" s="126">
        <f>IF(AZ17=5,G17,0)</f>
        <v>0</v>
      </c>
      <c r="CA17" s="155">
        <v>1</v>
      </c>
      <c r="CB17" s="155">
        <v>1</v>
      </c>
      <c r="CZ17" s="126">
        <v>0</v>
      </c>
    </row>
    <row r="18" spans="1:104">
      <c r="A18" s="156"/>
      <c r="B18" s="158"/>
      <c r="C18" s="200" t="s">
        <v>96</v>
      </c>
      <c r="D18" s="201"/>
      <c r="E18" s="159">
        <v>125.5</v>
      </c>
      <c r="F18" s="160"/>
      <c r="G18" s="161"/>
      <c r="M18" s="157" t="s">
        <v>96</v>
      </c>
      <c r="O18" s="148"/>
    </row>
    <row r="19" spans="1:104">
      <c r="A19" s="149">
        <v>12</v>
      </c>
      <c r="B19" s="150" t="s">
        <v>97</v>
      </c>
      <c r="C19" s="151" t="s">
        <v>98</v>
      </c>
      <c r="D19" s="152" t="s">
        <v>92</v>
      </c>
      <c r="E19" s="153">
        <v>110</v>
      </c>
      <c r="F19" s="153"/>
      <c r="G19" s="154">
        <f>E19*F19</f>
        <v>0</v>
      </c>
      <c r="O19" s="148">
        <v>2</v>
      </c>
      <c r="AA19" s="126">
        <v>1</v>
      </c>
      <c r="AB19" s="126">
        <v>1</v>
      </c>
      <c r="AC19" s="126">
        <v>1</v>
      </c>
      <c r="AZ19" s="126">
        <v>1</v>
      </c>
      <c r="BA19" s="126">
        <f>IF(AZ19=1,G19,0)</f>
        <v>0</v>
      </c>
      <c r="BB19" s="126">
        <f>IF(AZ19=2,G19,0)</f>
        <v>0</v>
      </c>
      <c r="BC19" s="126">
        <f>IF(AZ19=3,G19,0)</f>
        <v>0</v>
      </c>
      <c r="BD19" s="126">
        <f>IF(AZ19=4,G19,0)</f>
        <v>0</v>
      </c>
      <c r="BE19" s="126">
        <f>IF(AZ19=5,G19,0)</f>
        <v>0</v>
      </c>
      <c r="CA19" s="155">
        <v>1</v>
      </c>
      <c r="CB19" s="155">
        <v>1</v>
      </c>
      <c r="CZ19" s="126">
        <v>0</v>
      </c>
    </row>
    <row r="20" spans="1:104">
      <c r="A20" s="156"/>
      <c r="B20" s="158"/>
      <c r="C20" s="200" t="s">
        <v>99</v>
      </c>
      <c r="D20" s="201"/>
      <c r="E20" s="159">
        <v>110</v>
      </c>
      <c r="F20" s="160"/>
      <c r="G20" s="161"/>
      <c r="M20" s="157" t="s">
        <v>99</v>
      </c>
      <c r="O20" s="148"/>
    </row>
    <row r="21" spans="1:104">
      <c r="A21" s="149">
        <v>13</v>
      </c>
      <c r="B21" s="150" t="s">
        <v>100</v>
      </c>
      <c r="C21" s="151" t="s">
        <v>101</v>
      </c>
      <c r="D21" s="152" t="s">
        <v>92</v>
      </c>
      <c r="E21" s="153">
        <v>55</v>
      </c>
      <c r="F21" s="153"/>
      <c r="G21" s="154">
        <f>E21*F21</f>
        <v>0</v>
      </c>
      <c r="O21" s="148">
        <v>2</v>
      </c>
      <c r="AA21" s="126">
        <v>1</v>
      </c>
      <c r="AB21" s="126">
        <v>1</v>
      </c>
      <c r="AC21" s="126">
        <v>1</v>
      </c>
      <c r="AZ21" s="126">
        <v>1</v>
      </c>
      <c r="BA21" s="126">
        <f>IF(AZ21=1,G21,0)</f>
        <v>0</v>
      </c>
      <c r="BB21" s="126">
        <f>IF(AZ21=2,G21,0)</f>
        <v>0</v>
      </c>
      <c r="BC21" s="126">
        <f>IF(AZ21=3,G21,0)</f>
        <v>0</v>
      </c>
      <c r="BD21" s="126">
        <f>IF(AZ21=4,G21,0)</f>
        <v>0</v>
      </c>
      <c r="BE21" s="126">
        <f>IF(AZ21=5,G21,0)</f>
        <v>0</v>
      </c>
      <c r="CA21" s="155">
        <v>1</v>
      </c>
      <c r="CB21" s="155">
        <v>1</v>
      </c>
      <c r="CZ21" s="126">
        <v>0</v>
      </c>
    </row>
    <row r="22" spans="1:104">
      <c r="A22" s="156"/>
      <c r="B22" s="158"/>
      <c r="C22" s="200" t="s">
        <v>102</v>
      </c>
      <c r="D22" s="201"/>
      <c r="E22" s="159">
        <v>55</v>
      </c>
      <c r="F22" s="160"/>
      <c r="G22" s="161"/>
      <c r="M22" s="157" t="s">
        <v>102</v>
      </c>
      <c r="O22" s="148"/>
    </row>
    <row r="23" spans="1:104">
      <c r="A23" s="149">
        <v>14</v>
      </c>
      <c r="B23" s="150" t="s">
        <v>103</v>
      </c>
      <c r="C23" s="151" t="s">
        <v>104</v>
      </c>
      <c r="D23" s="152" t="s">
        <v>92</v>
      </c>
      <c r="E23" s="153">
        <v>3.5999999999999997E-2</v>
      </c>
      <c r="F23" s="153"/>
      <c r="G23" s="154">
        <f>E23*F23</f>
        <v>0</v>
      </c>
      <c r="O23" s="148">
        <v>2</v>
      </c>
      <c r="AA23" s="126">
        <v>1</v>
      </c>
      <c r="AB23" s="126">
        <v>1</v>
      </c>
      <c r="AC23" s="126">
        <v>1</v>
      </c>
      <c r="AZ23" s="126">
        <v>1</v>
      </c>
      <c r="BA23" s="126">
        <f>IF(AZ23=1,G23,0)</f>
        <v>0</v>
      </c>
      <c r="BB23" s="126">
        <f>IF(AZ23=2,G23,0)</f>
        <v>0</v>
      </c>
      <c r="BC23" s="126">
        <f>IF(AZ23=3,G23,0)</f>
        <v>0</v>
      </c>
      <c r="BD23" s="126">
        <f>IF(AZ23=4,G23,0)</f>
        <v>0</v>
      </c>
      <c r="BE23" s="126">
        <f>IF(AZ23=5,G23,0)</f>
        <v>0</v>
      </c>
      <c r="CA23" s="155">
        <v>1</v>
      </c>
      <c r="CB23" s="155">
        <v>1</v>
      </c>
      <c r="CZ23" s="126">
        <v>0</v>
      </c>
    </row>
    <row r="24" spans="1:104">
      <c r="A24" s="156"/>
      <c r="B24" s="158"/>
      <c r="C24" s="200" t="s">
        <v>105</v>
      </c>
      <c r="D24" s="201"/>
      <c r="E24" s="159">
        <v>3.5999999999999997E-2</v>
      </c>
      <c r="F24" s="160"/>
      <c r="G24" s="161"/>
      <c r="M24" s="157" t="s">
        <v>105</v>
      </c>
      <c r="O24" s="148"/>
    </row>
    <row r="25" spans="1:104">
      <c r="A25" s="149">
        <v>15</v>
      </c>
      <c r="B25" s="150" t="s">
        <v>106</v>
      </c>
      <c r="C25" s="151" t="s">
        <v>107</v>
      </c>
      <c r="D25" s="152" t="s">
        <v>92</v>
      </c>
      <c r="E25" s="153">
        <v>3.5999999999999997E-2</v>
      </c>
      <c r="F25" s="153"/>
      <c r="G25" s="154">
        <f>E25*F25</f>
        <v>0</v>
      </c>
      <c r="O25" s="148">
        <v>2</v>
      </c>
      <c r="AA25" s="126">
        <v>1</v>
      </c>
      <c r="AB25" s="126">
        <v>1</v>
      </c>
      <c r="AC25" s="126">
        <v>1</v>
      </c>
      <c r="AZ25" s="126">
        <v>1</v>
      </c>
      <c r="BA25" s="126">
        <f>IF(AZ25=1,G25,0)</f>
        <v>0</v>
      </c>
      <c r="BB25" s="126">
        <f>IF(AZ25=2,G25,0)</f>
        <v>0</v>
      </c>
      <c r="BC25" s="126">
        <f>IF(AZ25=3,G25,0)</f>
        <v>0</v>
      </c>
      <c r="BD25" s="126">
        <f>IF(AZ25=4,G25,0)</f>
        <v>0</v>
      </c>
      <c r="BE25" s="126">
        <f>IF(AZ25=5,G25,0)</f>
        <v>0</v>
      </c>
      <c r="CA25" s="155">
        <v>1</v>
      </c>
      <c r="CB25" s="155">
        <v>1</v>
      </c>
      <c r="CZ25" s="126">
        <v>0</v>
      </c>
    </row>
    <row r="26" spans="1:104">
      <c r="A26" s="149">
        <v>16</v>
      </c>
      <c r="B26" s="150" t="s">
        <v>108</v>
      </c>
      <c r="C26" s="151" t="s">
        <v>109</v>
      </c>
      <c r="D26" s="152" t="s">
        <v>110</v>
      </c>
      <c r="E26" s="153">
        <v>6</v>
      </c>
      <c r="F26" s="153"/>
      <c r="G26" s="154">
        <f>E26*F26</f>
        <v>0</v>
      </c>
      <c r="O26" s="148">
        <v>2</v>
      </c>
      <c r="AA26" s="126">
        <v>1</v>
      </c>
      <c r="AB26" s="126">
        <v>1</v>
      </c>
      <c r="AC26" s="126">
        <v>1</v>
      </c>
      <c r="AZ26" s="126">
        <v>1</v>
      </c>
      <c r="BA26" s="126">
        <f>IF(AZ26=1,G26,0)</f>
        <v>0</v>
      </c>
      <c r="BB26" s="126">
        <f>IF(AZ26=2,G26,0)</f>
        <v>0</v>
      </c>
      <c r="BC26" s="126">
        <f>IF(AZ26=3,G26,0)</f>
        <v>0</v>
      </c>
      <c r="BD26" s="126">
        <f>IF(AZ26=4,G26,0)</f>
        <v>0</v>
      </c>
      <c r="BE26" s="126">
        <f>IF(AZ26=5,G26,0)</f>
        <v>0</v>
      </c>
      <c r="CA26" s="155">
        <v>1</v>
      </c>
      <c r="CB26" s="155">
        <v>1</v>
      </c>
      <c r="CZ26" s="126">
        <v>0</v>
      </c>
    </row>
    <row r="27" spans="1:104">
      <c r="A27" s="149">
        <v>17</v>
      </c>
      <c r="B27" s="150" t="s">
        <v>111</v>
      </c>
      <c r="C27" s="151" t="s">
        <v>112</v>
      </c>
      <c r="D27" s="152" t="s">
        <v>92</v>
      </c>
      <c r="E27" s="153">
        <v>174.9</v>
      </c>
      <c r="F27" s="153"/>
      <c r="G27" s="154">
        <f>E27*F27</f>
        <v>0</v>
      </c>
      <c r="O27" s="148">
        <v>2</v>
      </c>
      <c r="AA27" s="126">
        <v>1</v>
      </c>
      <c r="AB27" s="126">
        <v>1</v>
      </c>
      <c r="AC27" s="126">
        <v>1</v>
      </c>
      <c r="AZ27" s="126">
        <v>1</v>
      </c>
      <c r="BA27" s="126">
        <f>IF(AZ27=1,G27,0)</f>
        <v>0</v>
      </c>
      <c r="BB27" s="126">
        <f>IF(AZ27=2,G27,0)</f>
        <v>0</v>
      </c>
      <c r="BC27" s="126">
        <f>IF(AZ27=3,G27,0)</f>
        <v>0</v>
      </c>
      <c r="BD27" s="126">
        <f>IF(AZ27=4,G27,0)</f>
        <v>0</v>
      </c>
      <c r="BE27" s="126">
        <f>IF(AZ27=5,G27,0)</f>
        <v>0</v>
      </c>
      <c r="CA27" s="155">
        <v>1</v>
      </c>
      <c r="CB27" s="155">
        <v>1</v>
      </c>
      <c r="CZ27" s="126">
        <v>0</v>
      </c>
    </row>
    <row r="28" spans="1:104">
      <c r="A28" s="156"/>
      <c r="B28" s="158"/>
      <c r="C28" s="200" t="s">
        <v>113</v>
      </c>
      <c r="D28" s="201"/>
      <c r="E28" s="159">
        <v>87.45</v>
      </c>
      <c r="F28" s="160"/>
      <c r="G28" s="161"/>
      <c r="M28" s="157" t="s">
        <v>113</v>
      </c>
      <c r="O28" s="148"/>
    </row>
    <row r="29" spans="1:104">
      <c r="A29" s="156"/>
      <c r="B29" s="158"/>
      <c r="C29" s="200" t="s">
        <v>114</v>
      </c>
      <c r="D29" s="201"/>
      <c r="E29" s="159">
        <v>48</v>
      </c>
      <c r="F29" s="160"/>
      <c r="G29" s="161"/>
      <c r="M29" s="157" t="s">
        <v>114</v>
      </c>
      <c r="O29" s="148"/>
    </row>
    <row r="30" spans="1:104">
      <c r="A30" s="156"/>
      <c r="B30" s="158"/>
      <c r="C30" s="200" t="s">
        <v>115</v>
      </c>
      <c r="D30" s="201"/>
      <c r="E30" s="159">
        <v>39.450000000000003</v>
      </c>
      <c r="F30" s="160"/>
      <c r="G30" s="161"/>
      <c r="M30" s="157" t="s">
        <v>115</v>
      </c>
      <c r="O30" s="148"/>
    </row>
    <row r="31" spans="1:104">
      <c r="A31" s="149">
        <v>18</v>
      </c>
      <c r="B31" s="150" t="s">
        <v>116</v>
      </c>
      <c r="C31" s="151" t="s">
        <v>117</v>
      </c>
      <c r="D31" s="152" t="s">
        <v>92</v>
      </c>
      <c r="E31" s="153">
        <v>273.55</v>
      </c>
      <c r="F31" s="153"/>
      <c r="G31" s="154">
        <f>E31*F31</f>
        <v>0</v>
      </c>
      <c r="O31" s="148">
        <v>2</v>
      </c>
      <c r="AA31" s="126">
        <v>1</v>
      </c>
      <c r="AB31" s="126">
        <v>1</v>
      </c>
      <c r="AC31" s="126">
        <v>1</v>
      </c>
      <c r="AZ31" s="126">
        <v>1</v>
      </c>
      <c r="BA31" s="126">
        <f>IF(AZ31=1,G31,0)</f>
        <v>0</v>
      </c>
      <c r="BB31" s="126">
        <f>IF(AZ31=2,G31,0)</f>
        <v>0</v>
      </c>
      <c r="BC31" s="126">
        <f>IF(AZ31=3,G31,0)</f>
        <v>0</v>
      </c>
      <c r="BD31" s="126">
        <f>IF(AZ31=4,G31,0)</f>
        <v>0</v>
      </c>
      <c r="BE31" s="126">
        <f>IF(AZ31=5,G31,0)</f>
        <v>0</v>
      </c>
      <c r="CA31" s="155">
        <v>1</v>
      </c>
      <c r="CB31" s="155">
        <v>1</v>
      </c>
      <c r="CZ31" s="126">
        <v>0</v>
      </c>
    </row>
    <row r="32" spans="1:104">
      <c r="A32" s="156"/>
      <c r="B32" s="158"/>
      <c r="C32" s="200" t="s">
        <v>118</v>
      </c>
      <c r="D32" s="201"/>
      <c r="E32" s="159">
        <v>273.55</v>
      </c>
      <c r="F32" s="160"/>
      <c r="G32" s="161"/>
      <c r="M32" s="157" t="s">
        <v>118</v>
      </c>
      <c r="O32" s="148"/>
    </row>
    <row r="33" spans="1:104">
      <c r="A33" s="149">
        <v>19</v>
      </c>
      <c r="B33" s="150" t="s">
        <v>119</v>
      </c>
      <c r="C33" s="151" t="s">
        <v>120</v>
      </c>
      <c r="D33" s="152" t="s">
        <v>92</v>
      </c>
      <c r="E33" s="153">
        <v>1367.75</v>
      </c>
      <c r="F33" s="153"/>
      <c r="G33" s="154">
        <f>E33*F33</f>
        <v>0</v>
      </c>
      <c r="O33" s="148">
        <v>2</v>
      </c>
      <c r="AA33" s="126">
        <v>1</v>
      </c>
      <c r="AB33" s="126">
        <v>1</v>
      </c>
      <c r="AC33" s="126">
        <v>1</v>
      </c>
      <c r="AZ33" s="126">
        <v>1</v>
      </c>
      <c r="BA33" s="126">
        <f>IF(AZ33=1,G33,0)</f>
        <v>0</v>
      </c>
      <c r="BB33" s="126">
        <f>IF(AZ33=2,G33,0)</f>
        <v>0</v>
      </c>
      <c r="BC33" s="126">
        <f>IF(AZ33=3,G33,0)</f>
        <v>0</v>
      </c>
      <c r="BD33" s="126">
        <f>IF(AZ33=4,G33,0)</f>
        <v>0</v>
      </c>
      <c r="BE33" s="126">
        <f>IF(AZ33=5,G33,0)</f>
        <v>0</v>
      </c>
      <c r="CA33" s="155">
        <v>1</v>
      </c>
      <c r="CB33" s="155">
        <v>1</v>
      </c>
      <c r="CZ33" s="126">
        <v>0</v>
      </c>
    </row>
    <row r="34" spans="1:104">
      <c r="A34" s="156"/>
      <c r="B34" s="158"/>
      <c r="C34" s="200" t="s">
        <v>121</v>
      </c>
      <c r="D34" s="201"/>
      <c r="E34" s="159">
        <v>1367.75</v>
      </c>
      <c r="F34" s="160"/>
      <c r="G34" s="161"/>
      <c r="M34" s="157" t="s">
        <v>121</v>
      </c>
      <c r="O34" s="148"/>
    </row>
    <row r="35" spans="1:104">
      <c r="A35" s="149">
        <v>20</v>
      </c>
      <c r="B35" s="150" t="s">
        <v>122</v>
      </c>
      <c r="C35" s="151" t="s">
        <v>123</v>
      </c>
      <c r="D35" s="152" t="s">
        <v>92</v>
      </c>
      <c r="E35" s="153">
        <v>87.45</v>
      </c>
      <c r="F35" s="153"/>
      <c r="G35" s="154">
        <f>E35*F35</f>
        <v>0</v>
      </c>
      <c r="O35" s="148">
        <v>2</v>
      </c>
      <c r="AA35" s="126">
        <v>1</v>
      </c>
      <c r="AB35" s="126">
        <v>1</v>
      </c>
      <c r="AC35" s="126">
        <v>1</v>
      </c>
      <c r="AZ35" s="126">
        <v>1</v>
      </c>
      <c r="BA35" s="126">
        <f>IF(AZ35=1,G35,0)</f>
        <v>0</v>
      </c>
      <c r="BB35" s="126">
        <f>IF(AZ35=2,G35,0)</f>
        <v>0</v>
      </c>
      <c r="BC35" s="126">
        <f>IF(AZ35=3,G35,0)</f>
        <v>0</v>
      </c>
      <c r="BD35" s="126">
        <f>IF(AZ35=4,G35,0)</f>
        <v>0</v>
      </c>
      <c r="BE35" s="126">
        <f>IF(AZ35=5,G35,0)</f>
        <v>0</v>
      </c>
      <c r="CA35" s="155">
        <v>1</v>
      </c>
      <c r="CB35" s="155">
        <v>1</v>
      </c>
      <c r="CZ35" s="126">
        <v>0</v>
      </c>
    </row>
    <row r="36" spans="1:104">
      <c r="A36" s="156"/>
      <c r="B36" s="158"/>
      <c r="C36" s="200" t="s">
        <v>114</v>
      </c>
      <c r="D36" s="201"/>
      <c r="E36" s="159">
        <v>48</v>
      </c>
      <c r="F36" s="160"/>
      <c r="G36" s="161"/>
      <c r="M36" s="157" t="s">
        <v>114</v>
      </c>
      <c r="O36" s="148"/>
    </row>
    <row r="37" spans="1:104">
      <c r="A37" s="156"/>
      <c r="B37" s="158"/>
      <c r="C37" s="200" t="s">
        <v>124</v>
      </c>
      <c r="D37" s="201"/>
      <c r="E37" s="159">
        <v>39.450000000000003</v>
      </c>
      <c r="F37" s="160"/>
      <c r="G37" s="161"/>
      <c r="M37" s="157" t="s">
        <v>124</v>
      </c>
      <c r="O37" s="148"/>
    </row>
    <row r="38" spans="1:104">
      <c r="A38" s="149">
        <v>21</v>
      </c>
      <c r="B38" s="150" t="s">
        <v>125</v>
      </c>
      <c r="C38" s="151" t="s">
        <v>126</v>
      </c>
      <c r="D38" s="152" t="s">
        <v>92</v>
      </c>
      <c r="E38" s="153">
        <v>87.45</v>
      </c>
      <c r="F38" s="153"/>
      <c r="G38" s="154">
        <f>E38*F38</f>
        <v>0</v>
      </c>
      <c r="O38" s="148">
        <v>2</v>
      </c>
      <c r="AA38" s="126">
        <v>1</v>
      </c>
      <c r="AB38" s="126">
        <v>1</v>
      </c>
      <c r="AC38" s="126">
        <v>1</v>
      </c>
      <c r="AZ38" s="126">
        <v>1</v>
      </c>
      <c r="BA38" s="126">
        <f>IF(AZ38=1,G38,0)</f>
        <v>0</v>
      </c>
      <c r="BB38" s="126">
        <f>IF(AZ38=2,G38,0)</f>
        <v>0</v>
      </c>
      <c r="BC38" s="126">
        <f>IF(AZ38=3,G38,0)</f>
        <v>0</v>
      </c>
      <c r="BD38" s="126">
        <f>IF(AZ38=4,G38,0)</f>
        <v>0</v>
      </c>
      <c r="BE38" s="126">
        <f>IF(AZ38=5,G38,0)</f>
        <v>0</v>
      </c>
      <c r="CA38" s="155">
        <v>1</v>
      </c>
      <c r="CB38" s="155">
        <v>1</v>
      </c>
      <c r="CZ38" s="126">
        <v>0</v>
      </c>
    </row>
    <row r="39" spans="1:104">
      <c r="A39" s="156"/>
      <c r="B39" s="158"/>
      <c r="C39" s="200" t="s">
        <v>114</v>
      </c>
      <c r="D39" s="201"/>
      <c r="E39" s="159">
        <v>48</v>
      </c>
      <c r="F39" s="160"/>
      <c r="G39" s="161"/>
      <c r="M39" s="157" t="s">
        <v>114</v>
      </c>
      <c r="O39" s="148"/>
    </row>
    <row r="40" spans="1:104">
      <c r="A40" s="156"/>
      <c r="B40" s="158"/>
      <c r="C40" s="200" t="s">
        <v>127</v>
      </c>
      <c r="D40" s="201"/>
      <c r="E40" s="159">
        <v>39.450000000000003</v>
      </c>
      <c r="F40" s="160"/>
      <c r="G40" s="161"/>
      <c r="M40" s="157" t="s">
        <v>127</v>
      </c>
      <c r="O40" s="148"/>
    </row>
    <row r="41" spans="1:104">
      <c r="A41" s="149">
        <v>22</v>
      </c>
      <c r="B41" s="150" t="s">
        <v>128</v>
      </c>
      <c r="C41" s="151" t="s">
        <v>129</v>
      </c>
      <c r="D41" s="152" t="s">
        <v>130</v>
      </c>
      <c r="E41" s="153">
        <v>492.39</v>
      </c>
      <c r="F41" s="153"/>
      <c r="G41" s="154">
        <f>E41*F41</f>
        <v>0</v>
      </c>
      <c r="O41" s="148">
        <v>2</v>
      </c>
      <c r="AA41" s="126">
        <v>1</v>
      </c>
      <c r="AB41" s="126">
        <v>1</v>
      </c>
      <c r="AC41" s="126">
        <v>1</v>
      </c>
      <c r="AZ41" s="126">
        <v>1</v>
      </c>
      <c r="BA41" s="126">
        <f>IF(AZ41=1,G41,0)</f>
        <v>0</v>
      </c>
      <c r="BB41" s="126">
        <f>IF(AZ41=2,G41,0)</f>
        <v>0</v>
      </c>
      <c r="BC41" s="126">
        <f>IF(AZ41=3,G41,0)</f>
        <v>0</v>
      </c>
      <c r="BD41" s="126">
        <f>IF(AZ41=4,G41,0)</f>
        <v>0</v>
      </c>
      <c r="BE41" s="126">
        <f>IF(AZ41=5,G41,0)</f>
        <v>0</v>
      </c>
      <c r="CA41" s="155">
        <v>1</v>
      </c>
      <c r="CB41" s="155">
        <v>1</v>
      </c>
      <c r="CZ41" s="126">
        <v>0</v>
      </c>
    </row>
    <row r="42" spans="1:104">
      <c r="A42" s="156"/>
      <c r="B42" s="158"/>
      <c r="C42" s="200" t="s">
        <v>131</v>
      </c>
      <c r="D42" s="201"/>
      <c r="E42" s="159">
        <v>492.39</v>
      </c>
      <c r="F42" s="160"/>
      <c r="G42" s="161"/>
      <c r="M42" s="157" t="s">
        <v>131</v>
      </c>
      <c r="O42" s="148"/>
    </row>
    <row r="43" spans="1:104">
      <c r="A43" s="149">
        <v>23</v>
      </c>
      <c r="B43" s="150" t="s">
        <v>132</v>
      </c>
      <c r="C43" s="151" t="s">
        <v>133</v>
      </c>
      <c r="D43" s="152" t="s">
        <v>110</v>
      </c>
      <c r="E43" s="153">
        <v>6</v>
      </c>
      <c r="F43" s="153"/>
      <c r="G43" s="154">
        <f>E43*F43</f>
        <v>0</v>
      </c>
      <c r="O43" s="148">
        <v>2</v>
      </c>
      <c r="AA43" s="126">
        <v>1</v>
      </c>
      <c r="AB43" s="126">
        <v>1</v>
      </c>
      <c r="AC43" s="126">
        <v>1</v>
      </c>
      <c r="AZ43" s="126">
        <v>1</v>
      </c>
      <c r="BA43" s="126">
        <f>IF(AZ43=1,G43,0)</f>
        <v>0</v>
      </c>
      <c r="BB43" s="126">
        <f>IF(AZ43=2,G43,0)</f>
        <v>0</v>
      </c>
      <c r="BC43" s="126">
        <f>IF(AZ43=3,G43,0)</f>
        <v>0</v>
      </c>
      <c r="BD43" s="126">
        <f>IF(AZ43=4,G43,0)</f>
        <v>0</v>
      </c>
      <c r="BE43" s="126">
        <f>IF(AZ43=5,G43,0)</f>
        <v>0</v>
      </c>
      <c r="CA43" s="155">
        <v>1</v>
      </c>
      <c r="CB43" s="155">
        <v>1</v>
      </c>
      <c r="CZ43" s="126">
        <v>0</v>
      </c>
    </row>
    <row r="44" spans="1:104">
      <c r="A44" s="149">
        <v>24</v>
      </c>
      <c r="B44" s="150" t="s">
        <v>134</v>
      </c>
      <c r="C44" s="151" t="s">
        <v>135</v>
      </c>
      <c r="D44" s="152" t="s">
        <v>92</v>
      </c>
      <c r="E44" s="153">
        <v>39.450000000000003</v>
      </c>
      <c r="F44" s="153"/>
      <c r="G44" s="154">
        <f>E44*F44</f>
        <v>0</v>
      </c>
      <c r="O44" s="148">
        <v>2</v>
      </c>
      <c r="AA44" s="126">
        <v>1</v>
      </c>
      <c r="AB44" s="126">
        <v>1</v>
      </c>
      <c r="AC44" s="126">
        <v>1</v>
      </c>
      <c r="AZ44" s="126">
        <v>1</v>
      </c>
      <c r="BA44" s="126">
        <f>IF(AZ44=1,G44,0)</f>
        <v>0</v>
      </c>
      <c r="BB44" s="126">
        <f>IF(AZ44=2,G44,0)</f>
        <v>0</v>
      </c>
      <c r="BC44" s="126">
        <f>IF(AZ44=3,G44,0)</f>
        <v>0</v>
      </c>
      <c r="BD44" s="126">
        <f>IF(AZ44=4,G44,0)</f>
        <v>0</v>
      </c>
      <c r="BE44" s="126">
        <f>IF(AZ44=5,G44,0)</f>
        <v>0</v>
      </c>
      <c r="CA44" s="155">
        <v>1</v>
      </c>
      <c r="CB44" s="155">
        <v>1</v>
      </c>
      <c r="CZ44" s="126">
        <v>0</v>
      </c>
    </row>
    <row r="45" spans="1:104">
      <c r="A45" s="156"/>
      <c r="B45" s="158"/>
      <c r="C45" s="200" t="s">
        <v>136</v>
      </c>
      <c r="D45" s="201"/>
      <c r="E45" s="159">
        <v>39.450000000000003</v>
      </c>
      <c r="F45" s="160"/>
      <c r="G45" s="161"/>
      <c r="M45" s="157" t="s">
        <v>136</v>
      </c>
      <c r="O45" s="148"/>
    </row>
    <row r="46" spans="1:104" ht="22.5">
      <c r="A46" s="149">
        <v>25</v>
      </c>
      <c r="B46" s="150" t="s">
        <v>137</v>
      </c>
      <c r="C46" s="151" t="s">
        <v>138</v>
      </c>
      <c r="D46" s="152" t="s">
        <v>92</v>
      </c>
      <c r="E46" s="153">
        <v>18.45</v>
      </c>
      <c r="F46" s="153"/>
      <c r="G46" s="154">
        <f>E46*F46</f>
        <v>0</v>
      </c>
      <c r="O46" s="148">
        <v>2</v>
      </c>
      <c r="AA46" s="126">
        <v>1</v>
      </c>
      <c r="AB46" s="126">
        <v>1</v>
      </c>
      <c r="AC46" s="126">
        <v>1</v>
      </c>
      <c r="AZ46" s="126">
        <v>1</v>
      </c>
      <c r="BA46" s="126">
        <f>IF(AZ46=1,G46,0)</f>
        <v>0</v>
      </c>
      <c r="BB46" s="126">
        <f>IF(AZ46=2,G46,0)</f>
        <v>0</v>
      </c>
      <c r="BC46" s="126">
        <f>IF(AZ46=3,G46,0)</f>
        <v>0</v>
      </c>
      <c r="BD46" s="126">
        <f>IF(AZ46=4,G46,0)</f>
        <v>0</v>
      </c>
      <c r="BE46" s="126">
        <f>IF(AZ46=5,G46,0)</f>
        <v>0</v>
      </c>
      <c r="CA46" s="155">
        <v>1</v>
      </c>
      <c r="CB46" s="155">
        <v>1</v>
      </c>
      <c r="CZ46" s="126">
        <v>0</v>
      </c>
    </row>
    <row r="47" spans="1:104">
      <c r="A47" s="156"/>
      <c r="B47" s="158"/>
      <c r="C47" s="200" t="s">
        <v>139</v>
      </c>
      <c r="D47" s="201"/>
      <c r="E47" s="159">
        <v>18.45</v>
      </c>
      <c r="F47" s="160"/>
      <c r="G47" s="161"/>
      <c r="M47" s="157" t="s">
        <v>139</v>
      </c>
      <c r="O47" s="148"/>
    </row>
    <row r="48" spans="1:104">
      <c r="A48" s="149">
        <v>26</v>
      </c>
      <c r="B48" s="150" t="s">
        <v>140</v>
      </c>
      <c r="C48" s="151" t="s">
        <v>141</v>
      </c>
      <c r="D48" s="152" t="s">
        <v>79</v>
      </c>
      <c r="E48" s="153">
        <v>2184</v>
      </c>
      <c r="F48" s="153"/>
      <c r="G48" s="154">
        <f>E48*F48</f>
        <v>0</v>
      </c>
      <c r="O48" s="148">
        <v>2</v>
      </c>
      <c r="AA48" s="126">
        <v>1</v>
      </c>
      <c r="AB48" s="126">
        <v>1</v>
      </c>
      <c r="AC48" s="126">
        <v>1</v>
      </c>
      <c r="AZ48" s="126">
        <v>1</v>
      </c>
      <c r="BA48" s="126">
        <f>IF(AZ48=1,G48,0)</f>
        <v>0</v>
      </c>
      <c r="BB48" s="126">
        <f>IF(AZ48=2,G48,0)</f>
        <v>0</v>
      </c>
      <c r="BC48" s="126">
        <f>IF(AZ48=3,G48,0)</f>
        <v>0</v>
      </c>
      <c r="BD48" s="126">
        <f>IF(AZ48=4,G48,0)</f>
        <v>0</v>
      </c>
      <c r="BE48" s="126">
        <f>IF(AZ48=5,G48,0)</f>
        <v>0</v>
      </c>
      <c r="CA48" s="155">
        <v>1</v>
      </c>
      <c r="CB48" s="155">
        <v>1</v>
      </c>
      <c r="CZ48" s="126">
        <v>0</v>
      </c>
    </row>
    <row r="49" spans="1:104">
      <c r="A49" s="149">
        <v>27</v>
      </c>
      <c r="B49" s="150" t="s">
        <v>142</v>
      </c>
      <c r="C49" s="151" t="s">
        <v>143</v>
      </c>
      <c r="D49" s="152" t="s">
        <v>110</v>
      </c>
      <c r="E49" s="153">
        <v>2</v>
      </c>
      <c r="F49" s="153"/>
      <c r="G49" s="154">
        <f>E49*F49</f>
        <v>0</v>
      </c>
      <c r="O49" s="148">
        <v>2</v>
      </c>
      <c r="AA49" s="126">
        <v>1</v>
      </c>
      <c r="AB49" s="126">
        <v>1</v>
      </c>
      <c r="AC49" s="126">
        <v>1</v>
      </c>
      <c r="AZ49" s="126">
        <v>1</v>
      </c>
      <c r="BA49" s="126">
        <f>IF(AZ49=1,G49,0)</f>
        <v>0</v>
      </c>
      <c r="BB49" s="126">
        <f>IF(AZ49=2,G49,0)</f>
        <v>0</v>
      </c>
      <c r="BC49" s="126">
        <f>IF(AZ49=3,G49,0)</f>
        <v>0</v>
      </c>
      <c r="BD49" s="126">
        <f>IF(AZ49=4,G49,0)</f>
        <v>0</v>
      </c>
      <c r="BE49" s="126">
        <f>IF(AZ49=5,G49,0)</f>
        <v>0</v>
      </c>
      <c r="CA49" s="155">
        <v>1</v>
      </c>
      <c r="CB49" s="155">
        <v>1</v>
      </c>
      <c r="CZ49" s="126">
        <v>0</v>
      </c>
    </row>
    <row r="50" spans="1:104">
      <c r="A50" s="149">
        <v>28</v>
      </c>
      <c r="B50" s="150" t="s">
        <v>144</v>
      </c>
      <c r="C50" s="151" t="s">
        <v>145</v>
      </c>
      <c r="D50" s="152" t="s">
        <v>87</v>
      </c>
      <c r="E50" s="153">
        <v>236</v>
      </c>
      <c r="F50" s="153"/>
      <c r="G50" s="154">
        <f>E50*F50</f>
        <v>0</v>
      </c>
      <c r="O50" s="148">
        <v>2</v>
      </c>
      <c r="AA50" s="126">
        <v>1</v>
      </c>
      <c r="AB50" s="126">
        <v>1</v>
      </c>
      <c r="AC50" s="126">
        <v>1</v>
      </c>
      <c r="AZ50" s="126">
        <v>1</v>
      </c>
      <c r="BA50" s="126">
        <f>IF(AZ50=1,G50,0)</f>
        <v>0</v>
      </c>
      <c r="BB50" s="126">
        <f>IF(AZ50=2,G50,0)</f>
        <v>0</v>
      </c>
      <c r="BC50" s="126">
        <f>IF(AZ50=3,G50,0)</f>
        <v>0</v>
      </c>
      <c r="BD50" s="126">
        <f>IF(AZ50=4,G50,0)</f>
        <v>0</v>
      </c>
      <c r="BE50" s="126">
        <f>IF(AZ50=5,G50,0)</f>
        <v>0</v>
      </c>
      <c r="CA50" s="155">
        <v>1</v>
      </c>
      <c r="CB50" s="155">
        <v>1</v>
      </c>
      <c r="CZ50" s="126">
        <v>0</v>
      </c>
    </row>
    <row r="51" spans="1:104">
      <c r="A51" s="149">
        <v>29</v>
      </c>
      <c r="B51" s="150" t="s">
        <v>146</v>
      </c>
      <c r="C51" s="151" t="s">
        <v>147</v>
      </c>
      <c r="D51" s="152" t="s">
        <v>79</v>
      </c>
      <c r="E51" s="153">
        <v>63</v>
      </c>
      <c r="F51" s="153"/>
      <c r="G51" s="154">
        <f>E51*F51</f>
        <v>0</v>
      </c>
      <c r="O51" s="148">
        <v>2</v>
      </c>
      <c r="AA51" s="126">
        <v>1</v>
      </c>
      <c r="AB51" s="126">
        <v>1</v>
      </c>
      <c r="AC51" s="126">
        <v>1</v>
      </c>
      <c r="AZ51" s="126">
        <v>1</v>
      </c>
      <c r="BA51" s="126">
        <f>IF(AZ51=1,G51,0)</f>
        <v>0</v>
      </c>
      <c r="BB51" s="126">
        <f>IF(AZ51=2,G51,0)</f>
        <v>0</v>
      </c>
      <c r="BC51" s="126">
        <f>IF(AZ51=3,G51,0)</f>
        <v>0</v>
      </c>
      <c r="BD51" s="126">
        <f>IF(AZ51=4,G51,0)</f>
        <v>0</v>
      </c>
      <c r="BE51" s="126">
        <f>IF(AZ51=5,G51,0)</f>
        <v>0</v>
      </c>
      <c r="CA51" s="155">
        <v>1</v>
      </c>
      <c r="CB51" s="155">
        <v>1</v>
      </c>
      <c r="CZ51" s="126">
        <v>0</v>
      </c>
    </row>
    <row r="52" spans="1:104">
      <c r="A52" s="156"/>
      <c r="B52" s="158"/>
      <c r="C52" s="200" t="s">
        <v>80</v>
      </c>
      <c r="D52" s="201"/>
      <c r="E52" s="159">
        <v>45</v>
      </c>
      <c r="F52" s="160"/>
      <c r="G52" s="161"/>
      <c r="M52" s="157" t="s">
        <v>80</v>
      </c>
      <c r="O52" s="148"/>
    </row>
    <row r="53" spans="1:104">
      <c r="A53" s="156"/>
      <c r="B53" s="158"/>
      <c r="C53" s="200" t="s">
        <v>81</v>
      </c>
      <c r="D53" s="201"/>
      <c r="E53" s="159">
        <v>18</v>
      </c>
      <c r="F53" s="160"/>
      <c r="G53" s="161"/>
      <c r="M53" s="157" t="s">
        <v>81</v>
      </c>
      <c r="O53" s="148"/>
    </row>
    <row r="54" spans="1:104">
      <c r="A54" s="149">
        <v>30</v>
      </c>
      <c r="B54" s="150" t="s">
        <v>148</v>
      </c>
      <c r="C54" s="151" t="s">
        <v>149</v>
      </c>
      <c r="D54" s="152" t="s">
        <v>150</v>
      </c>
      <c r="E54" s="153">
        <v>36.9</v>
      </c>
      <c r="F54" s="153"/>
      <c r="G54" s="154">
        <f>E54*F54</f>
        <v>0</v>
      </c>
      <c r="O54" s="148">
        <v>2</v>
      </c>
      <c r="AA54" s="126">
        <v>1</v>
      </c>
      <c r="AB54" s="126">
        <v>1</v>
      </c>
      <c r="AC54" s="126">
        <v>1</v>
      </c>
      <c r="AZ54" s="126">
        <v>1</v>
      </c>
      <c r="BA54" s="126">
        <f>IF(AZ54=1,G54,0)</f>
        <v>0</v>
      </c>
      <c r="BB54" s="126">
        <f>IF(AZ54=2,G54,0)</f>
        <v>0</v>
      </c>
      <c r="BC54" s="126">
        <f>IF(AZ54=3,G54,0)</f>
        <v>0</v>
      </c>
      <c r="BD54" s="126">
        <f>IF(AZ54=4,G54,0)</f>
        <v>0</v>
      </c>
      <c r="BE54" s="126">
        <f>IF(AZ54=5,G54,0)</f>
        <v>0</v>
      </c>
      <c r="CA54" s="155">
        <v>1</v>
      </c>
      <c r="CB54" s="155">
        <v>1</v>
      </c>
      <c r="CZ54" s="126">
        <v>0</v>
      </c>
    </row>
    <row r="55" spans="1:104">
      <c r="A55" s="156"/>
      <c r="B55" s="158"/>
      <c r="C55" s="200" t="s">
        <v>151</v>
      </c>
      <c r="D55" s="201"/>
      <c r="E55" s="159">
        <v>36.9</v>
      </c>
      <c r="F55" s="160"/>
      <c r="G55" s="161"/>
      <c r="M55" s="157" t="s">
        <v>151</v>
      </c>
      <c r="O55" s="148"/>
    </row>
    <row r="56" spans="1:104">
      <c r="A56" s="149">
        <v>31</v>
      </c>
      <c r="B56" s="150" t="s">
        <v>152</v>
      </c>
      <c r="C56" s="151" t="s">
        <v>153</v>
      </c>
      <c r="D56" s="152" t="s">
        <v>130</v>
      </c>
      <c r="E56" s="153">
        <v>238.197</v>
      </c>
      <c r="F56" s="153"/>
      <c r="G56" s="154">
        <f>E56*F56</f>
        <v>0</v>
      </c>
      <c r="O56" s="148">
        <v>2</v>
      </c>
      <c r="AA56" s="126">
        <v>1</v>
      </c>
      <c r="AB56" s="126">
        <v>1</v>
      </c>
      <c r="AC56" s="126">
        <v>1</v>
      </c>
      <c r="AZ56" s="126">
        <v>1</v>
      </c>
      <c r="BA56" s="126">
        <f>IF(AZ56=1,G56,0)</f>
        <v>0</v>
      </c>
      <c r="BB56" s="126">
        <f>IF(AZ56=2,G56,0)</f>
        <v>0</v>
      </c>
      <c r="BC56" s="126">
        <f>IF(AZ56=3,G56,0)</f>
        <v>0</v>
      </c>
      <c r="BD56" s="126">
        <f>IF(AZ56=4,G56,0)</f>
        <v>0</v>
      </c>
      <c r="BE56" s="126">
        <f>IF(AZ56=5,G56,0)</f>
        <v>0</v>
      </c>
      <c r="CA56" s="155">
        <v>1</v>
      </c>
      <c r="CB56" s="155">
        <v>1</v>
      </c>
      <c r="CZ56" s="126">
        <v>0</v>
      </c>
    </row>
    <row r="57" spans="1:104">
      <c r="A57" s="149">
        <v>32</v>
      </c>
      <c r="B57" s="150" t="s">
        <v>154</v>
      </c>
      <c r="C57" s="151" t="s">
        <v>155</v>
      </c>
      <c r="D57" s="152" t="s">
        <v>130</v>
      </c>
      <c r="E57" s="153">
        <v>238.197</v>
      </c>
      <c r="F57" s="153"/>
      <c r="G57" s="154">
        <f>E57*F57</f>
        <v>0</v>
      </c>
      <c r="O57" s="148">
        <v>2</v>
      </c>
      <c r="AA57" s="126">
        <v>1</v>
      </c>
      <c r="AB57" s="126">
        <v>1</v>
      </c>
      <c r="AC57" s="126">
        <v>1</v>
      </c>
      <c r="AZ57" s="126">
        <v>1</v>
      </c>
      <c r="BA57" s="126">
        <f>IF(AZ57=1,G57,0)</f>
        <v>0</v>
      </c>
      <c r="BB57" s="126">
        <f>IF(AZ57=2,G57,0)</f>
        <v>0</v>
      </c>
      <c r="BC57" s="126">
        <f>IF(AZ57=3,G57,0)</f>
        <v>0</v>
      </c>
      <c r="BD57" s="126">
        <f>IF(AZ57=4,G57,0)</f>
        <v>0</v>
      </c>
      <c r="BE57" s="126">
        <f>IF(AZ57=5,G57,0)</f>
        <v>0</v>
      </c>
      <c r="CA57" s="155">
        <v>1</v>
      </c>
      <c r="CB57" s="155">
        <v>1</v>
      </c>
      <c r="CZ57" s="126">
        <v>0</v>
      </c>
    </row>
    <row r="58" spans="1:104">
      <c r="A58" s="162"/>
      <c r="B58" s="163" t="s">
        <v>71</v>
      </c>
      <c r="C58" s="164" t="str">
        <f>CONCATENATE(B7," ",C7)</f>
        <v>1 Zemní práce</v>
      </c>
      <c r="D58" s="165"/>
      <c r="E58" s="166"/>
      <c r="F58" s="167"/>
      <c r="G58" s="168">
        <f>SUM(G7:G57)</f>
        <v>0</v>
      </c>
      <c r="O58" s="148">
        <v>4</v>
      </c>
      <c r="BA58" s="169">
        <f>SUM(BA7:BA57)</f>
        <v>0</v>
      </c>
      <c r="BB58" s="169">
        <f>SUM(BB7:BB57)</f>
        <v>0</v>
      </c>
      <c r="BC58" s="169">
        <f>SUM(BC7:BC57)</f>
        <v>0</v>
      </c>
      <c r="BD58" s="169">
        <f>SUM(BD7:BD57)</f>
        <v>0</v>
      </c>
      <c r="BE58" s="169">
        <f>SUM(BE7:BE57)</f>
        <v>0</v>
      </c>
    </row>
    <row r="59" spans="1:104">
      <c r="A59" s="141" t="s">
        <v>68</v>
      </c>
      <c r="B59" s="142" t="s">
        <v>156</v>
      </c>
      <c r="C59" s="143" t="s">
        <v>157</v>
      </c>
      <c r="D59" s="144"/>
      <c r="E59" s="145"/>
      <c r="F59" s="145"/>
      <c r="G59" s="146"/>
      <c r="H59" s="147"/>
      <c r="I59" s="147"/>
      <c r="O59" s="148">
        <v>1</v>
      </c>
    </row>
    <row r="60" spans="1:104">
      <c r="A60" s="149">
        <v>33</v>
      </c>
      <c r="B60" s="150" t="s">
        <v>158</v>
      </c>
      <c r="C60" s="151" t="s">
        <v>159</v>
      </c>
      <c r="D60" s="152" t="s">
        <v>92</v>
      </c>
      <c r="E60" s="153">
        <v>3.5999999999999997E-2</v>
      </c>
      <c r="F60" s="153"/>
      <c r="G60" s="154">
        <f>E60*F60</f>
        <v>0</v>
      </c>
      <c r="O60" s="148">
        <v>2</v>
      </c>
      <c r="AA60" s="126">
        <v>1</v>
      </c>
      <c r="AB60" s="126">
        <v>1</v>
      </c>
      <c r="AC60" s="126">
        <v>1</v>
      </c>
      <c r="AZ60" s="126">
        <v>1</v>
      </c>
      <c r="BA60" s="126">
        <f>IF(AZ60=1,G60,0)</f>
        <v>0</v>
      </c>
      <c r="BB60" s="126">
        <f>IF(AZ60=2,G60,0)</f>
        <v>0</v>
      </c>
      <c r="BC60" s="126">
        <f>IF(AZ60=3,G60,0)</f>
        <v>0</v>
      </c>
      <c r="BD60" s="126">
        <f>IF(AZ60=4,G60,0)</f>
        <v>0</v>
      </c>
      <c r="BE60" s="126">
        <f>IF(AZ60=5,G60,0)</f>
        <v>0</v>
      </c>
      <c r="CA60" s="155">
        <v>1</v>
      </c>
      <c r="CB60" s="155">
        <v>1</v>
      </c>
      <c r="CZ60" s="126">
        <v>0</v>
      </c>
    </row>
    <row r="61" spans="1:104">
      <c r="A61" s="156"/>
      <c r="B61" s="158"/>
      <c r="C61" s="200" t="s">
        <v>105</v>
      </c>
      <c r="D61" s="201"/>
      <c r="E61" s="159">
        <v>3.5999999999999997E-2</v>
      </c>
      <c r="F61" s="160"/>
      <c r="G61" s="161"/>
      <c r="M61" s="157" t="s">
        <v>105</v>
      </c>
      <c r="O61" s="148"/>
    </row>
    <row r="62" spans="1:104">
      <c r="A62" s="162"/>
      <c r="B62" s="163" t="s">
        <v>71</v>
      </c>
      <c r="C62" s="164" t="str">
        <f>CONCATENATE(B59," ",C59)</f>
        <v>2 Základy,zvláštní zakládání</v>
      </c>
      <c r="D62" s="165"/>
      <c r="E62" s="166"/>
      <c r="F62" s="167"/>
      <c r="G62" s="168">
        <f>SUM(G59:G61)</f>
        <v>0</v>
      </c>
      <c r="O62" s="148">
        <v>4</v>
      </c>
      <c r="BA62" s="169">
        <f>SUM(BA59:BA61)</f>
        <v>0</v>
      </c>
      <c r="BB62" s="169">
        <f>SUM(BB59:BB61)</f>
        <v>0</v>
      </c>
      <c r="BC62" s="169">
        <f>SUM(BC59:BC61)</f>
        <v>0</v>
      </c>
      <c r="BD62" s="169">
        <f>SUM(BD59:BD61)</f>
        <v>0</v>
      </c>
      <c r="BE62" s="169">
        <f>SUM(BE59:BE61)</f>
        <v>0</v>
      </c>
    </row>
    <row r="63" spans="1:104">
      <c r="A63" s="141" t="s">
        <v>68</v>
      </c>
      <c r="B63" s="142" t="s">
        <v>160</v>
      </c>
      <c r="C63" s="143" t="s">
        <v>161</v>
      </c>
      <c r="D63" s="144"/>
      <c r="E63" s="145"/>
      <c r="F63" s="145"/>
      <c r="G63" s="146"/>
      <c r="H63" s="147"/>
      <c r="I63" s="147"/>
      <c r="O63" s="148">
        <v>1</v>
      </c>
    </row>
    <row r="64" spans="1:104">
      <c r="A64" s="149">
        <v>34</v>
      </c>
      <c r="B64" s="150" t="s">
        <v>162</v>
      </c>
      <c r="C64" s="151" t="s">
        <v>163</v>
      </c>
      <c r="D64" s="152" t="s">
        <v>92</v>
      </c>
      <c r="E64" s="153">
        <v>34.56</v>
      </c>
      <c r="F64" s="153"/>
      <c r="G64" s="154">
        <f>E64*F64</f>
        <v>0</v>
      </c>
      <c r="O64" s="148">
        <v>2</v>
      </c>
      <c r="AA64" s="126">
        <v>1</v>
      </c>
      <c r="AB64" s="126">
        <v>1</v>
      </c>
      <c r="AC64" s="126">
        <v>1</v>
      </c>
      <c r="AZ64" s="126">
        <v>1</v>
      </c>
      <c r="BA64" s="126">
        <f>IF(AZ64=1,G64,0)</f>
        <v>0</v>
      </c>
      <c r="BB64" s="126">
        <f>IF(AZ64=2,G64,0)</f>
        <v>0</v>
      </c>
      <c r="BC64" s="126">
        <f>IF(AZ64=3,G64,0)</f>
        <v>0</v>
      </c>
      <c r="BD64" s="126">
        <f>IF(AZ64=4,G64,0)</f>
        <v>0</v>
      </c>
      <c r="BE64" s="126">
        <f>IF(AZ64=5,G64,0)</f>
        <v>0</v>
      </c>
      <c r="CA64" s="155">
        <v>1</v>
      </c>
      <c r="CB64" s="155">
        <v>1</v>
      </c>
      <c r="CZ64" s="126">
        <v>0</v>
      </c>
    </row>
    <row r="65" spans="1:104">
      <c r="A65" s="156"/>
      <c r="B65" s="158"/>
      <c r="C65" s="200" t="s">
        <v>164</v>
      </c>
      <c r="D65" s="201"/>
      <c r="E65" s="159">
        <v>34.56</v>
      </c>
      <c r="F65" s="160"/>
      <c r="G65" s="161"/>
      <c r="M65" s="157" t="s">
        <v>164</v>
      </c>
      <c r="O65" s="148"/>
    </row>
    <row r="66" spans="1:104">
      <c r="A66" s="149">
        <v>35</v>
      </c>
      <c r="B66" s="150" t="s">
        <v>165</v>
      </c>
      <c r="C66" s="151" t="s">
        <v>166</v>
      </c>
      <c r="D66" s="152" t="s">
        <v>87</v>
      </c>
      <c r="E66" s="153">
        <v>216</v>
      </c>
      <c r="F66" s="153"/>
      <c r="G66" s="154">
        <f>E66*F66</f>
        <v>0</v>
      </c>
      <c r="O66" s="148">
        <v>2</v>
      </c>
      <c r="AA66" s="126">
        <v>1</v>
      </c>
      <c r="AB66" s="126">
        <v>1</v>
      </c>
      <c r="AC66" s="126">
        <v>1</v>
      </c>
      <c r="AZ66" s="126">
        <v>1</v>
      </c>
      <c r="BA66" s="126">
        <f>IF(AZ66=1,G66,0)</f>
        <v>0</v>
      </c>
      <c r="BB66" s="126">
        <f>IF(AZ66=2,G66,0)</f>
        <v>0</v>
      </c>
      <c r="BC66" s="126">
        <f>IF(AZ66=3,G66,0)</f>
        <v>0</v>
      </c>
      <c r="BD66" s="126">
        <f>IF(AZ66=4,G66,0)</f>
        <v>0</v>
      </c>
      <c r="BE66" s="126">
        <f>IF(AZ66=5,G66,0)</f>
        <v>0</v>
      </c>
      <c r="CA66" s="155">
        <v>1</v>
      </c>
      <c r="CB66" s="155">
        <v>1</v>
      </c>
      <c r="CZ66" s="126">
        <v>0</v>
      </c>
    </row>
    <row r="67" spans="1:104">
      <c r="A67" s="149">
        <v>36</v>
      </c>
      <c r="B67" s="150" t="s">
        <v>167</v>
      </c>
      <c r="C67" s="151" t="s">
        <v>168</v>
      </c>
      <c r="D67" s="152" t="s">
        <v>79</v>
      </c>
      <c r="E67" s="153">
        <v>345.6</v>
      </c>
      <c r="F67" s="153"/>
      <c r="G67" s="154">
        <f>E67*F67</f>
        <v>0</v>
      </c>
      <c r="O67" s="148">
        <v>2</v>
      </c>
      <c r="AA67" s="126">
        <v>1</v>
      </c>
      <c r="AB67" s="126">
        <v>1</v>
      </c>
      <c r="AC67" s="126">
        <v>1</v>
      </c>
      <c r="AZ67" s="126">
        <v>1</v>
      </c>
      <c r="BA67" s="126">
        <f>IF(AZ67=1,G67,0)</f>
        <v>0</v>
      </c>
      <c r="BB67" s="126">
        <f>IF(AZ67=2,G67,0)</f>
        <v>0</v>
      </c>
      <c r="BC67" s="126">
        <f>IF(AZ67=3,G67,0)</f>
        <v>0</v>
      </c>
      <c r="BD67" s="126">
        <f>IF(AZ67=4,G67,0)</f>
        <v>0</v>
      </c>
      <c r="BE67" s="126">
        <f>IF(AZ67=5,G67,0)</f>
        <v>0</v>
      </c>
      <c r="CA67" s="155">
        <v>1</v>
      </c>
      <c r="CB67" s="155">
        <v>1</v>
      </c>
      <c r="CZ67" s="126">
        <v>0</v>
      </c>
    </row>
    <row r="68" spans="1:104">
      <c r="A68" s="156"/>
      <c r="B68" s="158"/>
      <c r="C68" s="200" t="s">
        <v>169</v>
      </c>
      <c r="D68" s="201"/>
      <c r="E68" s="159">
        <v>345.6</v>
      </c>
      <c r="F68" s="160"/>
      <c r="G68" s="161"/>
      <c r="M68" s="157" t="s">
        <v>169</v>
      </c>
      <c r="O68" s="148"/>
    </row>
    <row r="69" spans="1:104">
      <c r="A69" s="149">
        <v>37</v>
      </c>
      <c r="B69" s="150" t="s">
        <v>170</v>
      </c>
      <c r="C69" s="151" t="s">
        <v>171</v>
      </c>
      <c r="D69" s="152" t="s">
        <v>79</v>
      </c>
      <c r="E69" s="153">
        <v>397.44</v>
      </c>
      <c r="F69" s="153"/>
      <c r="G69" s="154">
        <f>E69*F69</f>
        <v>0</v>
      </c>
      <c r="O69" s="148">
        <v>2</v>
      </c>
      <c r="AA69" s="126">
        <v>3</v>
      </c>
      <c r="AB69" s="126">
        <v>1</v>
      </c>
      <c r="AC69" s="126">
        <v>69365998</v>
      </c>
      <c r="AZ69" s="126">
        <v>1</v>
      </c>
      <c r="BA69" s="126">
        <f>IF(AZ69=1,G69,0)</f>
        <v>0</v>
      </c>
      <c r="BB69" s="126">
        <f>IF(AZ69=2,G69,0)</f>
        <v>0</v>
      </c>
      <c r="BC69" s="126">
        <f>IF(AZ69=3,G69,0)</f>
        <v>0</v>
      </c>
      <c r="BD69" s="126">
        <f>IF(AZ69=4,G69,0)</f>
        <v>0</v>
      </c>
      <c r="BE69" s="126">
        <f>IF(AZ69=5,G69,0)</f>
        <v>0</v>
      </c>
      <c r="CA69" s="155">
        <v>3</v>
      </c>
      <c r="CB69" s="155">
        <v>1</v>
      </c>
      <c r="CZ69" s="126">
        <v>0</v>
      </c>
    </row>
    <row r="70" spans="1:104">
      <c r="A70" s="156"/>
      <c r="B70" s="158"/>
      <c r="C70" s="200" t="s">
        <v>172</v>
      </c>
      <c r="D70" s="201"/>
      <c r="E70" s="159">
        <v>397.44</v>
      </c>
      <c r="F70" s="160"/>
      <c r="G70" s="161"/>
      <c r="M70" s="157" t="s">
        <v>172</v>
      </c>
      <c r="O70" s="148"/>
    </row>
    <row r="71" spans="1:104">
      <c r="A71" s="162"/>
      <c r="B71" s="163" t="s">
        <v>71</v>
      </c>
      <c r="C71" s="164" t="str">
        <f>CONCATENATE(B63," ",C63)</f>
        <v>211 Trativody</v>
      </c>
      <c r="D71" s="165"/>
      <c r="E71" s="166"/>
      <c r="F71" s="167"/>
      <c r="G71" s="168">
        <f>SUM(G63:G70)</f>
        <v>0</v>
      </c>
      <c r="O71" s="148">
        <v>4</v>
      </c>
      <c r="BA71" s="169">
        <f>SUM(BA63:BA70)</f>
        <v>0</v>
      </c>
      <c r="BB71" s="169">
        <f>SUM(BB63:BB70)</f>
        <v>0</v>
      </c>
      <c r="BC71" s="169">
        <f>SUM(BC63:BC70)</f>
        <v>0</v>
      </c>
      <c r="BD71" s="169">
        <f>SUM(BD63:BD70)</f>
        <v>0</v>
      </c>
      <c r="BE71" s="169">
        <f>SUM(BE63:BE70)</f>
        <v>0</v>
      </c>
    </row>
    <row r="72" spans="1:104">
      <c r="A72" s="141" t="s">
        <v>68</v>
      </c>
      <c r="B72" s="142" t="s">
        <v>173</v>
      </c>
      <c r="C72" s="143" t="s">
        <v>174</v>
      </c>
      <c r="D72" s="144"/>
      <c r="E72" s="145"/>
      <c r="F72" s="145"/>
      <c r="G72" s="146"/>
      <c r="H72" s="147"/>
      <c r="I72" s="147"/>
      <c r="O72" s="148">
        <v>1</v>
      </c>
    </row>
    <row r="73" spans="1:104">
      <c r="A73" s="149">
        <v>38</v>
      </c>
      <c r="B73" s="150" t="s">
        <v>175</v>
      </c>
      <c r="C73" s="151" t="s">
        <v>176</v>
      </c>
      <c r="D73" s="152" t="s">
        <v>92</v>
      </c>
      <c r="E73" s="153">
        <v>4.0999999999999996</v>
      </c>
      <c r="F73" s="153"/>
      <c r="G73" s="154">
        <f>E73*F73</f>
        <v>0</v>
      </c>
      <c r="O73" s="148">
        <v>2</v>
      </c>
      <c r="AA73" s="126">
        <v>1</v>
      </c>
      <c r="AB73" s="126">
        <v>1</v>
      </c>
      <c r="AC73" s="126">
        <v>1</v>
      </c>
      <c r="AZ73" s="126">
        <v>1</v>
      </c>
      <c r="BA73" s="126">
        <f>IF(AZ73=1,G73,0)</f>
        <v>0</v>
      </c>
      <c r="BB73" s="126">
        <f>IF(AZ73=2,G73,0)</f>
        <v>0</v>
      </c>
      <c r="BC73" s="126">
        <f>IF(AZ73=3,G73,0)</f>
        <v>0</v>
      </c>
      <c r="BD73" s="126">
        <f>IF(AZ73=4,G73,0)</f>
        <v>0</v>
      </c>
      <c r="BE73" s="126">
        <f>IF(AZ73=5,G73,0)</f>
        <v>0</v>
      </c>
      <c r="CA73" s="155">
        <v>1</v>
      </c>
      <c r="CB73" s="155">
        <v>1</v>
      </c>
      <c r="CZ73" s="126">
        <v>0</v>
      </c>
    </row>
    <row r="74" spans="1:104">
      <c r="A74" s="156"/>
      <c r="B74" s="158"/>
      <c r="C74" s="200" t="s">
        <v>177</v>
      </c>
      <c r="D74" s="201"/>
      <c r="E74" s="159">
        <v>4.0999999999999996</v>
      </c>
      <c r="F74" s="160"/>
      <c r="G74" s="161"/>
      <c r="M74" s="157" t="s">
        <v>177</v>
      </c>
      <c r="O74" s="148"/>
    </row>
    <row r="75" spans="1:104">
      <c r="A75" s="162"/>
      <c r="B75" s="163" t="s">
        <v>71</v>
      </c>
      <c r="C75" s="164" t="str">
        <f>CONCATENATE(B72," ",C72)</f>
        <v>45 Podkladní a vedlejší konstrukc</v>
      </c>
      <c r="D75" s="165"/>
      <c r="E75" s="166"/>
      <c r="F75" s="167"/>
      <c r="G75" s="168">
        <f>SUM(G72:G74)</f>
        <v>0</v>
      </c>
      <c r="O75" s="148">
        <v>4</v>
      </c>
      <c r="BA75" s="169">
        <f>SUM(BA72:BA74)</f>
        <v>0</v>
      </c>
      <c r="BB75" s="169">
        <f>SUM(BB72:BB74)</f>
        <v>0</v>
      </c>
      <c r="BC75" s="169">
        <f>SUM(BC72:BC74)</f>
        <v>0</v>
      </c>
      <c r="BD75" s="169">
        <f>SUM(BD72:BD74)</f>
        <v>0</v>
      </c>
      <c r="BE75" s="169">
        <f>SUM(BE72:BE74)</f>
        <v>0</v>
      </c>
    </row>
    <row r="76" spans="1:104">
      <c r="A76" s="141" t="s">
        <v>68</v>
      </c>
      <c r="B76" s="142" t="s">
        <v>178</v>
      </c>
      <c r="C76" s="143" t="s">
        <v>179</v>
      </c>
      <c r="D76" s="144"/>
      <c r="E76" s="145"/>
      <c r="F76" s="145"/>
      <c r="G76" s="146"/>
      <c r="H76" s="147"/>
      <c r="I76" s="147"/>
      <c r="O76" s="148">
        <v>1</v>
      </c>
    </row>
    <row r="77" spans="1:104" ht="22.5">
      <c r="A77" s="149">
        <v>39</v>
      </c>
      <c r="B77" s="150" t="s">
        <v>180</v>
      </c>
      <c r="C77" s="151" t="s">
        <v>181</v>
      </c>
      <c r="D77" s="152" t="s">
        <v>79</v>
      </c>
      <c r="E77" s="153">
        <v>1092</v>
      </c>
      <c r="F77" s="153"/>
      <c r="G77" s="154">
        <f>E77*F77</f>
        <v>0</v>
      </c>
      <c r="O77" s="148">
        <v>2</v>
      </c>
      <c r="AA77" s="126">
        <v>12</v>
      </c>
      <c r="AB77" s="126">
        <v>0</v>
      </c>
      <c r="AC77" s="126">
        <v>39</v>
      </c>
      <c r="AZ77" s="126">
        <v>1</v>
      </c>
      <c r="BA77" s="126">
        <f>IF(AZ77=1,G77,0)</f>
        <v>0</v>
      </c>
      <c r="BB77" s="126">
        <f>IF(AZ77=2,G77,0)</f>
        <v>0</v>
      </c>
      <c r="BC77" s="126">
        <f>IF(AZ77=3,G77,0)</f>
        <v>0</v>
      </c>
      <c r="BD77" s="126">
        <f>IF(AZ77=4,G77,0)</f>
        <v>0</v>
      </c>
      <c r="BE77" s="126">
        <f>IF(AZ77=5,G77,0)</f>
        <v>0</v>
      </c>
      <c r="CA77" s="155">
        <v>12</v>
      </c>
      <c r="CB77" s="155">
        <v>0</v>
      </c>
      <c r="CZ77" s="126">
        <v>0</v>
      </c>
    </row>
    <row r="78" spans="1:104">
      <c r="A78" s="149">
        <v>40</v>
      </c>
      <c r="B78" s="150" t="s">
        <v>182</v>
      </c>
      <c r="C78" s="151" t="s">
        <v>183</v>
      </c>
      <c r="D78" s="152" t="s">
        <v>92</v>
      </c>
      <c r="E78" s="153">
        <v>48</v>
      </c>
      <c r="F78" s="153"/>
      <c r="G78" s="154">
        <f>E78*F78</f>
        <v>0</v>
      </c>
      <c r="O78" s="148">
        <v>2</v>
      </c>
      <c r="AA78" s="126">
        <v>1</v>
      </c>
      <c r="AB78" s="126">
        <v>1</v>
      </c>
      <c r="AC78" s="126">
        <v>1</v>
      </c>
      <c r="AZ78" s="126">
        <v>1</v>
      </c>
      <c r="BA78" s="126">
        <f>IF(AZ78=1,G78,0)</f>
        <v>0</v>
      </c>
      <c r="BB78" s="126">
        <f>IF(AZ78=2,G78,0)</f>
        <v>0</v>
      </c>
      <c r="BC78" s="126">
        <f>IF(AZ78=3,G78,0)</f>
        <v>0</v>
      </c>
      <c r="BD78" s="126">
        <f>IF(AZ78=4,G78,0)</f>
        <v>0</v>
      </c>
      <c r="BE78" s="126">
        <f>IF(AZ78=5,G78,0)</f>
        <v>0</v>
      </c>
      <c r="CA78" s="155">
        <v>1</v>
      </c>
      <c r="CB78" s="155">
        <v>1</v>
      </c>
      <c r="CZ78" s="126">
        <v>0</v>
      </c>
    </row>
    <row r="79" spans="1:104">
      <c r="A79" s="162"/>
      <c r="B79" s="163" t="s">
        <v>71</v>
      </c>
      <c r="C79" s="164" t="str">
        <f>CONCATENATE(B76," ",C76)</f>
        <v>5 Komunikace</v>
      </c>
      <c r="D79" s="165"/>
      <c r="E79" s="166"/>
      <c r="F79" s="167"/>
      <c r="G79" s="168">
        <f>SUM(G76:G78)</f>
        <v>0</v>
      </c>
      <c r="O79" s="148">
        <v>4</v>
      </c>
      <c r="BA79" s="169">
        <f>SUM(BA76:BA78)</f>
        <v>0</v>
      </c>
      <c r="BB79" s="169">
        <f>SUM(BB76:BB78)</f>
        <v>0</v>
      </c>
      <c r="BC79" s="169">
        <f>SUM(BC76:BC78)</f>
        <v>0</v>
      </c>
      <c r="BD79" s="169">
        <f>SUM(BD76:BD78)</f>
        <v>0</v>
      </c>
      <c r="BE79" s="169">
        <f>SUM(BE76:BE78)</f>
        <v>0</v>
      </c>
    </row>
    <row r="80" spans="1:104">
      <c r="A80" s="141" t="s">
        <v>68</v>
      </c>
      <c r="B80" s="142" t="s">
        <v>184</v>
      </c>
      <c r="C80" s="143" t="s">
        <v>185</v>
      </c>
      <c r="D80" s="144"/>
      <c r="E80" s="145"/>
      <c r="F80" s="145"/>
      <c r="G80" s="146"/>
      <c r="H80" s="147"/>
      <c r="I80" s="147"/>
      <c r="O80" s="148">
        <v>1</v>
      </c>
    </row>
    <row r="81" spans="1:104">
      <c r="A81" s="149">
        <v>41</v>
      </c>
      <c r="B81" s="150" t="s">
        <v>186</v>
      </c>
      <c r="C81" s="151" t="s">
        <v>187</v>
      </c>
      <c r="D81" s="152" t="s">
        <v>79</v>
      </c>
      <c r="E81" s="153">
        <v>1008</v>
      </c>
      <c r="F81" s="153"/>
      <c r="G81" s="154">
        <f t="shared" ref="G81:G86" si="0">E81*F81</f>
        <v>0</v>
      </c>
      <c r="O81" s="148">
        <v>2</v>
      </c>
      <c r="AA81" s="126">
        <v>1</v>
      </c>
      <c r="AB81" s="126">
        <v>1</v>
      </c>
      <c r="AC81" s="126">
        <v>1</v>
      </c>
      <c r="AZ81" s="126">
        <v>1</v>
      </c>
      <c r="BA81" s="126">
        <f t="shared" ref="BA81:BA86" si="1">IF(AZ81=1,G81,0)</f>
        <v>0</v>
      </c>
      <c r="BB81" s="126">
        <f t="shared" ref="BB81:BB86" si="2">IF(AZ81=2,G81,0)</f>
        <v>0</v>
      </c>
      <c r="BC81" s="126">
        <f t="shared" ref="BC81:BC86" si="3">IF(AZ81=3,G81,0)</f>
        <v>0</v>
      </c>
      <c r="BD81" s="126">
        <f t="shared" ref="BD81:BD86" si="4">IF(AZ81=4,G81,0)</f>
        <v>0</v>
      </c>
      <c r="BE81" s="126">
        <f t="shared" ref="BE81:BE86" si="5">IF(AZ81=5,G81,0)</f>
        <v>0</v>
      </c>
      <c r="CA81" s="155">
        <v>1</v>
      </c>
      <c r="CB81" s="155">
        <v>1</v>
      </c>
      <c r="CZ81" s="126">
        <v>0</v>
      </c>
    </row>
    <row r="82" spans="1:104">
      <c r="A82" s="149">
        <v>42</v>
      </c>
      <c r="B82" s="150" t="s">
        <v>188</v>
      </c>
      <c r="C82" s="151" t="s">
        <v>189</v>
      </c>
      <c r="D82" s="152" t="s">
        <v>79</v>
      </c>
      <c r="E82" s="153">
        <v>896</v>
      </c>
      <c r="F82" s="153"/>
      <c r="G82" s="154">
        <f t="shared" si="0"/>
        <v>0</v>
      </c>
      <c r="O82" s="148">
        <v>2</v>
      </c>
      <c r="AA82" s="126">
        <v>12</v>
      </c>
      <c r="AB82" s="126">
        <v>0</v>
      </c>
      <c r="AC82" s="126">
        <v>42</v>
      </c>
      <c r="AZ82" s="126">
        <v>1</v>
      </c>
      <c r="BA82" s="126">
        <f t="shared" si="1"/>
        <v>0</v>
      </c>
      <c r="BB82" s="126">
        <f t="shared" si="2"/>
        <v>0</v>
      </c>
      <c r="BC82" s="126">
        <f t="shared" si="3"/>
        <v>0</v>
      </c>
      <c r="BD82" s="126">
        <f t="shared" si="4"/>
        <v>0</v>
      </c>
      <c r="BE82" s="126">
        <f t="shared" si="5"/>
        <v>0</v>
      </c>
      <c r="CA82" s="155">
        <v>12</v>
      </c>
      <c r="CB82" s="155">
        <v>0</v>
      </c>
      <c r="CZ82" s="126">
        <v>0</v>
      </c>
    </row>
    <row r="83" spans="1:104">
      <c r="A83" s="149">
        <v>43</v>
      </c>
      <c r="B83" s="150" t="s">
        <v>190</v>
      </c>
      <c r="C83" s="151" t="s">
        <v>191</v>
      </c>
      <c r="D83" s="152" t="s">
        <v>79</v>
      </c>
      <c r="E83" s="153">
        <v>896</v>
      </c>
      <c r="F83" s="153"/>
      <c r="G83" s="154">
        <f t="shared" si="0"/>
        <v>0</v>
      </c>
      <c r="O83" s="148">
        <v>2</v>
      </c>
      <c r="AA83" s="126">
        <v>1</v>
      </c>
      <c r="AB83" s="126">
        <v>1</v>
      </c>
      <c r="AC83" s="126">
        <v>1</v>
      </c>
      <c r="AZ83" s="126">
        <v>1</v>
      </c>
      <c r="BA83" s="126">
        <f t="shared" si="1"/>
        <v>0</v>
      </c>
      <c r="BB83" s="126">
        <f t="shared" si="2"/>
        <v>0</v>
      </c>
      <c r="BC83" s="126">
        <f t="shared" si="3"/>
        <v>0</v>
      </c>
      <c r="BD83" s="126">
        <f t="shared" si="4"/>
        <v>0</v>
      </c>
      <c r="BE83" s="126">
        <f t="shared" si="5"/>
        <v>0</v>
      </c>
      <c r="CA83" s="155">
        <v>1</v>
      </c>
      <c r="CB83" s="155">
        <v>1</v>
      </c>
      <c r="CZ83" s="126">
        <v>6.0999999999999997E-4</v>
      </c>
    </row>
    <row r="84" spans="1:104">
      <c r="A84" s="149">
        <v>44</v>
      </c>
      <c r="B84" s="150" t="s">
        <v>192</v>
      </c>
      <c r="C84" s="151" t="s">
        <v>193</v>
      </c>
      <c r="D84" s="152" t="s">
        <v>79</v>
      </c>
      <c r="E84" s="153">
        <v>896</v>
      </c>
      <c r="F84" s="153"/>
      <c r="G84" s="154">
        <f t="shared" si="0"/>
        <v>0</v>
      </c>
      <c r="O84" s="148">
        <v>2</v>
      </c>
      <c r="AA84" s="126">
        <v>1</v>
      </c>
      <c r="AB84" s="126">
        <v>1</v>
      </c>
      <c r="AC84" s="126">
        <v>1</v>
      </c>
      <c r="AZ84" s="126">
        <v>1</v>
      </c>
      <c r="BA84" s="126">
        <f t="shared" si="1"/>
        <v>0</v>
      </c>
      <c r="BB84" s="126">
        <f t="shared" si="2"/>
        <v>0</v>
      </c>
      <c r="BC84" s="126">
        <f t="shared" si="3"/>
        <v>0</v>
      </c>
      <c r="BD84" s="126">
        <f t="shared" si="4"/>
        <v>0</v>
      </c>
      <c r="BE84" s="126">
        <f t="shared" si="5"/>
        <v>0</v>
      </c>
      <c r="CA84" s="155">
        <v>1</v>
      </c>
      <c r="CB84" s="155">
        <v>1</v>
      </c>
      <c r="CZ84" s="126">
        <v>6.0999999999999997E-4</v>
      </c>
    </row>
    <row r="85" spans="1:104" ht="22.5">
      <c r="A85" s="149">
        <v>45</v>
      </c>
      <c r="B85" s="150" t="s">
        <v>194</v>
      </c>
      <c r="C85" s="151" t="s">
        <v>195</v>
      </c>
      <c r="D85" s="152" t="s">
        <v>79</v>
      </c>
      <c r="E85" s="153">
        <v>896</v>
      </c>
      <c r="F85" s="153"/>
      <c r="G85" s="154">
        <f t="shared" si="0"/>
        <v>0</v>
      </c>
      <c r="O85" s="148">
        <v>2</v>
      </c>
      <c r="AA85" s="126">
        <v>1</v>
      </c>
      <c r="AB85" s="126">
        <v>1</v>
      </c>
      <c r="AC85" s="126">
        <v>1</v>
      </c>
      <c r="AZ85" s="126">
        <v>1</v>
      </c>
      <c r="BA85" s="126">
        <f t="shared" si="1"/>
        <v>0</v>
      </c>
      <c r="BB85" s="126">
        <f t="shared" si="2"/>
        <v>0</v>
      </c>
      <c r="BC85" s="126">
        <f t="shared" si="3"/>
        <v>0</v>
      </c>
      <c r="BD85" s="126">
        <f t="shared" si="4"/>
        <v>0</v>
      </c>
      <c r="BE85" s="126">
        <f t="shared" si="5"/>
        <v>0</v>
      </c>
      <c r="CA85" s="155">
        <v>1</v>
      </c>
      <c r="CB85" s="155">
        <v>1</v>
      </c>
      <c r="CZ85" s="126">
        <v>0.10373</v>
      </c>
    </row>
    <row r="86" spans="1:104">
      <c r="A86" s="149">
        <v>46</v>
      </c>
      <c r="B86" s="150" t="s">
        <v>196</v>
      </c>
      <c r="C86" s="151" t="s">
        <v>197</v>
      </c>
      <c r="D86" s="152" t="s">
        <v>79</v>
      </c>
      <c r="E86" s="153">
        <v>896</v>
      </c>
      <c r="F86" s="153"/>
      <c r="G86" s="154">
        <f t="shared" si="0"/>
        <v>0</v>
      </c>
      <c r="O86" s="148">
        <v>2</v>
      </c>
      <c r="AA86" s="126">
        <v>1</v>
      </c>
      <c r="AB86" s="126">
        <v>1</v>
      </c>
      <c r="AC86" s="126">
        <v>1</v>
      </c>
      <c r="AZ86" s="126">
        <v>1</v>
      </c>
      <c r="BA86" s="126">
        <f t="shared" si="1"/>
        <v>0</v>
      </c>
      <c r="BB86" s="126">
        <f t="shared" si="2"/>
        <v>0</v>
      </c>
      <c r="BC86" s="126">
        <f t="shared" si="3"/>
        <v>0</v>
      </c>
      <c r="BD86" s="126">
        <f t="shared" si="4"/>
        <v>0</v>
      </c>
      <c r="BE86" s="126">
        <f t="shared" si="5"/>
        <v>0</v>
      </c>
      <c r="CA86" s="155">
        <v>1</v>
      </c>
      <c r="CB86" s="155">
        <v>1</v>
      </c>
      <c r="CZ86" s="126">
        <v>0.20746000000000001</v>
      </c>
    </row>
    <row r="87" spans="1:104">
      <c r="A87" s="162"/>
      <c r="B87" s="163" t="s">
        <v>71</v>
      </c>
      <c r="C87" s="164" t="str">
        <f>CONCATENATE(B80," ",C80)</f>
        <v>502 Vozovka</v>
      </c>
      <c r="D87" s="165"/>
      <c r="E87" s="166"/>
      <c r="F87" s="167"/>
      <c r="G87" s="168">
        <f>SUM(G80:G86)</f>
        <v>0</v>
      </c>
      <c r="O87" s="148">
        <v>4</v>
      </c>
      <c r="BA87" s="169">
        <f>SUM(BA80:BA86)</f>
        <v>0</v>
      </c>
      <c r="BB87" s="169">
        <f>SUM(BB80:BB86)</f>
        <v>0</v>
      </c>
      <c r="BC87" s="169">
        <f>SUM(BC80:BC86)</f>
        <v>0</v>
      </c>
      <c r="BD87" s="169">
        <f>SUM(BD80:BD86)</f>
        <v>0</v>
      </c>
      <c r="BE87" s="169">
        <f>SUM(BE80:BE86)</f>
        <v>0</v>
      </c>
    </row>
    <row r="88" spans="1:104">
      <c r="A88" s="141" t="s">
        <v>68</v>
      </c>
      <c r="B88" s="142" t="s">
        <v>198</v>
      </c>
      <c r="C88" s="143" t="s">
        <v>199</v>
      </c>
      <c r="D88" s="144"/>
      <c r="E88" s="145"/>
      <c r="F88" s="145"/>
      <c r="G88" s="146"/>
      <c r="H88" s="147"/>
      <c r="I88" s="147"/>
      <c r="O88" s="148">
        <v>1</v>
      </c>
    </row>
    <row r="89" spans="1:104">
      <c r="A89" s="149">
        <v>47</v>
      </c>
      <c r="B89" s="150" t="s">
        <v>186</v>
      </c>
      <c r="C89" s="151" t="s">
        <v>187</v>
      </c>
      <c r="D89" s="152" t="s">
        <v>79</v>
      </c>
      <c r="E89" s="153">
        <v>27</v>
      </c>
      <c r="F89" s="153"/>
      <c r="G89" s="154">
        <f>E89*F89</f>
        <v>0</v>
      </c>
      <c r="O89" s="148">
        <v>2</v>
      </c>
      <c r="AA89" s="126">
        <v>1</v>
      </c>
      <c r="AB89" s="126">
        <v>1</v>
      </c>
      <c r="AC89" s="126">
        <v>1</v>
      </c>
      <c r="AZ89" s="126">
        <v>1</v>
      </c>
      <c r="BA89" s="126">
        <f>IF(AZ89=1,G89,0)</f>
        <v>0</v>
      </c>
      <c r="BB89" s="126">
        <f>IF(AZ89=2,G89,0)</f>
        <v>0</v>
      </c>
      <c r="BC89" s="126">
        <f>IF(AZ89=3,G89,0)</f>
        <v>0</v>
      </c>
      <c r="BD89" s="126">
        <f>IF(AZ89=4,G89,0)</f>
        <v>0</v>
      </c>
      <c r="BE89" s="126">
        <f>IF(AZ89=5,G89,0)</f>
        <v>0</v>
      </c>
      <c r="CA89" s="155">
        <v>1</v>
      </c>
      <c r="CB89" s="155">
        <v>1</v>
      </c>
      <c r="CZ89" s="126">
        <v>0</v>
      </c>
    </row>
    <row r="90" spans="1:104">
      <c r="A90" s="149">
        <v>48</v>
      </c>
      <c r="B90" s="150" t="s">
        <v>200</v>
      </c>
      <c r="C90" s="151" t="s">
        <v>201</v>
      </c>
      <c r="D90" s="152" t="s">
        <v>79</v>
      </c>
      <c r="E90" s="153">
        <v>27</v>
      </c>
      <c r="F90" s="153"/>
      <c r="G90" s="154">
        <f>E90*F90</f>
        <v>0</v>
      </c>
      <c r="O90" s="148">
        <v>2</v>
      </c>
      <c r="AA90" s="126">
        <v>1</v>
      </c>
      <c r="AB90" s="126">
        <v>1</v>
      </c>
      <c r="AC90" s="126">
        <v>1</v>
      </c>
      <c r="AZ90" s="126">
        <v>1</v>
      </c>
      <c r="BA90" s="126">
        <f>IF(AZ90=1,G90,0)</f>
        <v>0</v>
      </c>
      <c r="BB90" s="126">
        <f>IF(AZ90=2,G90,0)</f>
        <v>0</v>
      </c>
      <c r="BC90" s="126">
        <f>IF(AZ90=3,G90,0)</f>
        <v>0</v>
      </c>
      <c r="BD90" s="126">
        <f>IF(AZ90=4,G90,0)</f>
        <v>0</v>
      </c>
      <c r="BE90" s="126">
        <f>IF(AZ90=5,G90,0)</f>
        <v>0</v>
      </c>
      <c r="CA90" s="155">
        <v>1</v>
      </c>
      <c r="CB90" s="155">
        <v>1</v>
      </c>
      <c r="CZ90" s="126">
        <v>0</v>
      </c>
    </row>
    <row r="91" spans="1:104">
      <c r="A91" s="149">
        <v>49</v>
      </c>
      <c r="B91" s="150" t="s">
        <v>202</v>
      </c>
      <c r="C91" s="151" t="s">
        <v>203</v>
      </c>
      <c r="D91" s="152" t="s">
        <v>79</v>
      </c>
      <c r="E91" s="153">
        <v>22.44</v>
      </c>
      <c r="F91" s="153"/>
      <c r="G91" s="154">
        <f>E91*F91</f>
        <v>0</v>
      </c>
      <c r="O91" s="148">
        <v>2</v>
      </c>
      <c r="AA91" s="126">
        <v>3</v>
      </c>
      <c r="AB91" s="126">
        <v>1</v>
      </c>
      <c r="AC91" s="126">
        <v>59245280</v>
      </c>
      <c r="AZ91" s="126">
        <v>1</v>
      </c>
      <c r="BA91" s="126">
        <f>IF(AZ91=1,G91,0)</f>
        <v>0</v>
      </c>
      <c r="BB91" s="126">
        <f>IF(AZ91=2,G91,0)</f>
        <v>0</v>
      </c>
      <c r="BC91" s="126">
        <f>IF(AZ91=3,G91,0)</f>
        <v>0</v>
      </c>
      <c r="BD91" s="126">
        <f>IF(AZ91=4,G91,0)</f>
        <v>0</v>
      </c>
      <c r="BE91" s="126">
        <f>IF(AZ91=5,G91,0)</f>
        <v>0</v>
      </c>
      <c r="CA91" s="155">
        <v>3</v>
      </c>
      <c r="CB91" s="155">
        <v>1</v>
      </c>
      <c r="CZ91" s="126">
        <v>0</v>
      </c>
    </row>
    <row r="92" spans="1:104">
      <c r="A92" s="156"/>
      <c r="B92" s="158"/>
      <c r="C92" s="200" t="s">
        <v>204</v>
      </c>
      <c r="D92" s="201"/>
      <c r="E92" s="159">
        <v>22.44</v>
      </c>
      <c r="F92" s="160"/>
      <c r="G92" s="161"/>
      <c r="M92" s="157" t="s">
        <v>204</v>
      </c>
      <c r="O92" s="148"/>
    </row>
    <row r="93" spans="1:104">
      <c r="A93" s="149">
        <v>50</v>
      </c>
      <c r="B93" s="150" t="s">
        <v>205</v>
      </c>
      <c r="C93" s="151" t="s">
        <v>206</v>
      </c>
      <c r="D93" s="152" t="s">
        <v>79</v>
      </c>
      <c r="E93" s="153">
        <v>5.0999999999999996</v>
      </c>
      <c r="F93" s="153"/>
      <c r="G93" s="154">
        <f>E93*F93</f>
        <v>0</v>
      </c>
      <c r="O93" s="148">
        <v>2</v>
      </c>
      <c r="AA93" s="126">
        <v>1</v>
      </c>
      <c r="AB93" s="126">
        <v>1</v>
      </c>
      <c r="AC93" s="126">
        <v>1</v>
      </c>
      <c r="AZ93" s="126">
        <v>1</v>
      </c>
      <c r="BA93" s="126">
        <f>IF(AZ93=1,G93,0)</f>
        <v>0</v>
      </c>
      <c r="BB93" s="126">
        <f>IF(AZ93=2,G93,0)</f>
        <v>0</v>
      </c>
      <c r="BC93" s="126">
        <f>IF(AZ93=3,G93,0)</f>
        <v>0</v>
      </c>
      <c r="BD93" s="126">
        <f>IF(AZ93=4,G93,0)</f>
        <v>0</v>
      </c>
      <c r="BE93" s="126">
        <f>IF(AZ93=5,G93,0)</f>
        <v>0</v>
      </c>
      <c r="CA93" s="155">
        <v>1</v>
      </c>
      <c r="CB93" s="155">
        <v>1</v>
      </c>
      <c r="CZ93" s="126">
        <v>0</v>
      </c>
    </row>
    <row r="94" spans="1:104">
      <c r="A94" s="156"/>
      <c r="B94" s="158"/>
      <c r="C94" s="200" t="s">
        <v>207</v>
      </c>
      <c r="D94" s="201"/>
      <c r="E94" s="159">
        <v>5.0999999999999996</v>
      </c>
      <c r="F94" s="160"/>
      <c r="G94" s="161"/>
      <c r="M94" s="157" t="s">
        <v>207</v>
      </c>
      <c r="O94" s="148"/>
    </row>
    <row r="95" spans="1:104">
      <c r="A95" s="162"/>
      <c r="B95" s="163" t="s">
        <v>71</v>
      </c>
      <c r="C95" s="164" t="str">
        <f>CONCATENATE(B88," ",C88)</f>
        <v>503 Dopravní ostrůvek</v>
      </c>
      <c r="D95" s="165"/>
      <c r="E95" s="166"/>
      <c r="F95" s="167"/>
      <c r="G95" s="168">
        <f>SUM(G88:G94)</f>
        <v>0</v>
      </c>
      <c r="O95" s="148">
        <v>4</v>
      </c>
      <c r="BA95" s="169">
        <f>SUM(BA88:BA94)</f>
        <v>0</v>
      </c>
      <c r="BB95" s="169">
        <f>SUM(BB88:BB94)</f>
        <v>0</v>
      </c>
      <c r="BC95" s="169">
        <f>SUM(BC88:BC94)</f>
        <v>0</v>
      </c>
      <c r="BD95" s="169">
        <f>SUM(BD88:BD94)</f>
        <v>0</v>
      </c>
      <c r="BE95" s="169">
        <f>SUM(BE88:BE94)</f>
        <v>0</v>
      </c>
    </row>
    <row r="96" spans="1:104">
      <c r="A96" s="141" t="s">
        <v>68</v>
      </c>
      <c r="B96" s="142" t="s">
        <v>208</v>
      </c>
      <c r="C96" s="143" t="s">
        <v>209</v>
      </c>
      <c r="D96" s="144"/>
      <c r="E96" s="145"/>
      <c r="F96" s="145"/>
      <c r="G96" s="146"/>
      <c r="H96" s="147"/>
      <c r="I96" s="147"/>
      <c r="O96" s="148">
        <v>1</v>
      </c>
    </row>
    <row r="97" spans="1:104">
      <c r="A97" s="149">
        <v>51</v>
      </c>
      <c r="B97" s="150" t="s">
        <v>210</v>
      </c>
      <c r="C97" s="151" t="s">
        <v>211</v>
      </c>
      <c r="D97" s="152" t="s">
        <v>79</v>
      </c>
      <c r="E97" s="153">
        <v>72</v>
      </c>
      <c r="F97" s="153"/>
      <c r="G97" s="154">
        <f>E97*F97</f>
        <v>0</v>
      </c>
      <c r="O97" s="148">
        <v>2</v>
      </c>
      <c r="AA97" s="126">
        <v>1</v>
      </c>
      <c r="AB97" s="126">
        <v>1</v>
      </c>
      <c r="AC97" s="126">
        <v>1</v>
      </c>
      <c r="AZ97" s="126">
        <v>1</v>
      </c>
      <c r="BA97" s="126">
        <f>IF(AZ97=1,G97,0)</f>
        <v>0</v>
      </c>
      <c r="BB97" s="126">
        <f>IF(AZ97=2,G97,0)</f>
        <v>0</v>
      </c>
      <c r="BC97" s="126">
        <f>IF(AZ97=3,G97,0)</f>
        <v>0</v>
      </c>
      <c r="BD97" s="126">
        <f>IF(AZ97=4,G97,0)</f>
        <v>0</v>
      </c>
      <c r="BE97" s="126">
        <f>IF(AZ97=5,G97,0)</f>
        <v>0</v>
      </c>
      <c r="CA97" s="155">
        <v>1</v>
      </c>
      <c r="CB97" s="155">
        <v>1</v>
      </c>
      <c r="CZ97" s="126">
        <v>0</v>
      </c>
    </row>
    <row r="98" spans="1:104">
      <c r="A98" s="149">
        <v>52</v>
      </c>
      <c r="B98" s="150" t="s">
        <v>212</v>
      </c>
      <c r="C98" s="151" t="s">
        <v>213</v>
      </c>
      <c r="D98" s="152" t="s">
        <v>79</v>
      </c>
      <c r="E98" s="153">
        <v>56</v>
      </c>
      <c r="F98" s="153"/>
      <c r="G98" s="154">
        <f>E98*F98</f>
        <v>0</v>
      </c>
      <c r="O98" s="148">
        <v>2</v>
      </c>
      <c r="AA98" s="126">
        <v>12</v>
      </c>
      <c r="AB98" s="126">
        <v>0</v>
      </c>
      <c r="AC98" s="126">
        <v>51</v>
      </c>
      <c r="AZ98" s="126">
        <v>1</v>
      </c>
      <c r="BA98" s="126">
        <f>IF(AZ98=1,G98,0)</f>
        <v>0</v>
      </c>
      <c r="BB98" s="126">
        <f>IF(AZ98=2,G98,0)</f>
        <v>0</v>
      </c>
      <c r="BC98" s="126">
        <f>IF(AZ98=3,G98,0)</f>
        <v>0</v>
      </c>
      <c r="BD98" s="126">
        <f>IF(AZ98=4,G98,0)</f>
        <v>0</v>
      </c>
      <c r="BE98" s="126">
        <f>IF(AZ98=5,G98,0)</f>
        <v>0</v>
      </c>
      <c r="CA98" s="155">
        <v>12</v>
      </c>
      <c r="CB98" s="155">
        <v>0</v>
      </c>
      <c r="CZ98" s="126">
        <v>0</v>
      </c>
    </row>
    <row r="99" spans="1:104">
      <c r="A99" s="149">
        <v>53</v>
      </c>
      <c r="B99" s="150" t="s">
        <v>214</v>
      </c>
      <c r="C99" s="151" t="s">
        <v>215</v>
      </c>
      <c r="D99" s="152" t="s">
        <v>79</v>
      </c>
      <c r="E99" s="153">
        <v>7.4</v>
      </c>
      <c r="F99" s="153"/>
      <c r="G99" s="154">
        <f>E99*F99</f>
        <v>0</v>
      </c>
      <c r="O99" s="148">
        <v>2</v>
      </c>
      <c r="AA99" s="126">
        <v>12</v>
      </c>
      <c r="AB99" s="126">
        <v>0</v>
      </c>
      <c r="AC99" s="126">
        <v>52</v>
      </c>
      <c r="AZ99" s="126">
        <v>1</v>
      </c>
      <c r="BA99" s="126">
        <f>IF(AZ99=1,G99,0)</f>
        <v>0</v>
      </c>
      <c r="BB99" s="126">
        <f>IF(AZ99=2,G99,0)</f>
        <v>0</v>
      </c>
      <c r="BC99" s="126">
        <f>IF(AZ99=3,G99,0)</f>
        <v>0</v>
      </c>
      <c r="BD99" s="126">
        <f>IF(AZ99=4,G99,0)</f>
        <v>0</v>
      </c>
      <c r="BE99" s="126">
        <f>IF(AZ99=5,G99,0)</f>
        <v>0</v>
      </c>
      <c r="CA99" s="155">
        <v>12</v>
      </c>
      <c r="CB99" s="155">
        <v>0</v>
      </c>
      <c r="CZ99" s="126">
        <v>0</v>
      </c>
    </row>
    <row r="100" spans="1:104">
      <c r="A100" s="156"/>
      <c r="B100" s="158"/>
      <c r="C100" s="200" t="s">
        <v>216</v>
      </c>
      <c r="D100" s="201"/>
      <c r="E100" s="159">
        <v>7.4</v>
      </c>
      <c r="F100" s="160"/>
      <c r="G100" s="161"/>
      <c r="M100" s="157" t="s">
        <v>216</v>
      </c>
      <c r="O100" s="148"/>
    </row>
    <row r="101" spans="1:104" ht="22.5">
      <c r="A101" s="149">
        <v>54</v>
      </c>
      <c r="B101" s="150" t="s">
        <v>217</v>
      </c>
      <c r="C101" s="151" t="s">
        <v>218</v>
      </c>
      <c r="D101" s="152" t="s">
        <v>79</v>
      </c>
      <c r="E101" s="153">
        <v>56</v>
      </c>
      <c r="F101" s="153"/>
      <c r="G101" s="154">
        <f>E101*F101</f>
        <v>0</v>
      </c>
      <c r="O101" s="148">
        <v>2</v>
      </c>
      <c r="AA101" s="126">
        <v>12</v>
      </c>
      <c r="AB101" s="126">
        <v>0</v>
      </c>
      <c r="AC101" s="126">
        <v>53</v>
      </c>
      <c r="AZ101" s="126">
        <v>1</v>
      </c>
      <c r="BA101" s="126">
        <f>IF(AZ101=1,G101,0)</f>
        <v>0</v>
      </c>
      <c r="BB101" s="126">
        <f>IF(AZ101=2,G101,0)</f>
        <v>0</v>
      </c>
      <c r="BC101" s="126">
        <f>IF(AZ101=3,G101,0)</f>
        <v>0</v>
      </c>
      <c r="BD101" s="126">
        <f>IF(AZ101=4,G101,0)</f>
        <v>0</v>
      </c>
      <c r="BE101" s="126">
        <f>IF(AZ101=5,G101,0)</f>
        <v>0</v>
      </c>
      <c r="CA101" s="155">
        <v>12</v>
      </c>
      <c r="CB101" s="155">
        <v>0</v>
      </c>
      <c r="CZ101" s="126">
        <v>0</v>
      </c>
    </row>
    <row r="102" spans="1:104" ht="22.5">
      <c r="A102" s="149">
        <v>55</v>
      </c>
      <c r="B102" s="150" t="s">
        <v>219</v>
      </c>
      <c r="C102" s="151" t="s">
        <v>220</v>
      </c>
      <c r="D102" s="152" t="s">
        <v>130</v>
      </c>
      <c r="E102" s="153">
        <v>15.85</v>
      </c>
      <c r="F102" s="153"/>
      <c r="G102" s="154">
        <f>E102*F102</f>
        <v>0</v>
      </c>
      <c r="O102" s="148">
        <v>2</v>
      </c>
      <c r="AA102" s="126">
        <v>12</v>
      </c>
      <c r="AB102" s="126">
        <v>0</v>
      </c>
      <c r="AC102" s="126">
        <v>54</v>
      </c>
      <c r="AZ102" s="126">
        <v>1</v>
      </c>
      <c r="BA102" s="126">
        <f>IF(AZ102=1,G102,0)</f>
        <v>0</v>
      </c>
      <c r="BB102" s="126">
        <f>IF(AZ102=2,G102,0)</f>
        <v>0</v>
      </c>
      <c r="BC102" s="126">
        <f>IF(AZ102=3,G102,0)</f>
        <v>0</v>
      </c>
      <c r="BD102" s="126">
        <f>IF(AZ102=4,G102,0)</f>
        <v>0</v>
      </c>
      <c r="BE102" s="126">
        <f>IF(AZ102=5,G102,0)</f>
        <v>0</v>
      </c>
      <c r="CA102" s="155">
        <v>12</v>
      </c>
      <c r="CB102" s="155">
        <v>0</v>
      </c>
      <c r="CZ102" s="126">
        <v>0</v>
      </c>
    </row>
    <row r="103" spans="1:104" ht="22.5">
      <c r="A103" s="149">
        <v>56</v>
      </c>
      <c r="B103" s="150" t="s">
        <v>221</v>
      </c>
      <c r="C103" s="151" t="s">
        <v>222</v>
      </c>
      <c r="D103" s="152" t="s">
        <v>150</v>
      </c>
      <c r="E103" s="153">
        <v>15.85</v>
      </c>
      <c r="F103" s="153"/>
      <c r="G103" s="154">
        <f>E103*F103</f>
        <v>0</v>
      </c>
      <c r="O103" s="148">
        <v>2</v>
      </c>
      <c r="AA103" s="126">
        <v>3</v>
      </c>
      <c r="AB103" s="126">
        <v>1</v>
      </c>
      <c r="AC103" s="126">
        <v>58380129</v>
      </c>
      <c r="AZ103" s="126">
        <v>1</v>
      </c>
      <c r="BA103" s="126">
        <f>IF(AZ103=1,G103,0)</f>
        <v>0</v>
      </c>
      <c r="BB103" s="126">
        <f>IF(AZ103=2,G103,0)</f>
        <v>0</v>
      </c>
      <c r="BC103" s="126">
        <f>IF(AZ103=3,G103,0)</f>
        <v>0</v>
      </c>
      <c r="BD103" s="126">
        <f>IF(AZ103=4,G103,0)</f>
        <v>0</v>
      </c>
      <c r="BE103" s="126">
        <f>IF(AZ103=5,G103,0)</f>
        <v>0</v>
      </c>
      <c r="CA103" s="155">
        <v>3</v>
      </c>
      <c r="CB103" s="155">
        <v>1</v>
      </c>
      <c r="CZ103" s="126">
        <v>0</v>
      </c>
    </row>
    <row r="104" spans="1:104">
      <c r="A104" s="156"/>
      <c r="B104" s="158"/>
      <c r="C104" s="200" t="s">
        <v>223</v>
      </c>
      <c r="D104" s="201"/>
      <c r="E104" s="159">
        <v>14</v>
      </c>
      <c r="F104" s="160"/>
      <c r="G104" s="161"/>
      <c r="M104" s="157" t="s">
        <v>223</v>
      </c>
      <c r="O104" s="148"/>
    </row>
    <row r="105" spans="1:104">
      <c r="A105" s="156"/>
      <c r="B105" s="158"/>
      <c r="C105" s="200" t="s">
        <v>224</v>
      </c>
      <c r="D105" s="201"/>
      <c r="E105" s="159">
        <v>1.85</v>
      </c>
      <c r="F105" s="160"/>
      <c r="G105" s="161"/>
      <c r="M105" s="157" t="s">
        <v>224</v>
      </c>
      <c r="O105" s="148"/>
    </row>
    <row r="106" spans="1:104">
      <c r="A106" s="162"/>
      <c r="B106" s="163" t="s">
        <v>71</v>
      </c>
      <c r="C106" s="164" t="str">
        <f>CONCATENATE(B96," ",C96)</f>
        <v>506 Zastávka autobusu</v>
      </c>
      <c r="D106" s="165"/>
      <c r="E106" s="166"/>
      <c r="F106" s="167"/>
      <c r="G106" s="168">
        <f>SUM(G96:G105)</f>
        <v>0</v>
      </c>
      <c r="O106" s="148">
        <v>4</v>
      </c>
      <c r="BA106" s="169">
        <f>SUM(BA96:BA105)</f>
        <v>0</v>
      </c>
      <c r="BB106" s="169">
        <f>SUM(BB96:BB105)</f>
        <v>0</v>
      </c>
      <c r="BC106" s="169">
        <f>SUM(BC96:BC105)</f>
        <v>0</v>
      </c>
      <c r="BD106" s="169">
        <f>SUM(BD96:BD105)</f>
        <v>0</v>
      </c>
      <c r="BE106" s="169">
        <f>SUM(BE96:BE105)</f>
        <v>0</v>
      </c>
    </row>
    <row r="107" spans="1:104">
      <c r="A107" s="141" t="s">
        <v>68</v>
      </c>
      <c r="B107" s="142" t="s">
        <v>225</v>
      </c>
      <c r="C107" s="143" t="s">
        <v>226</v>
      </c>
      <c r="D107" s="144"/>
      <c r="E107" s="145"/>
      <c r="F107" s="145"/>
      <c r="G107" s="146"/>
      <c r="H107" s="147"/>
      <c r="I107" s="147"/>
      <c r="O107" s="148">
        <v>1</v>
      </c>
    </row>
    <row r="108" spans="1:104" ht="22.5">
      <c r="A108" s="149">
        <v>57</v>
      </c>
      <c r="B108" s="150" t="s">
        <v>227</v>
      </c>
      <c r="C108" s="151" t="s">
        <v>228</v>
      </c>
      <c r="D108" s="152" t="s">
        <v>79</v>
      </c>
      <c r="E108" s="153">
        <v>684</v>
      </c>
      <c r="F108" s="153"/>
      <c r="G108" s="154">
        <f>E108*F108</f>
        <v>0</v>
      </c>
      <c r="O108" s="148">
        <v>2</v>
      </c>
      <c r="AA108" s="126">
        <v>12</v>
      </c>
      <c r="AB108" s="126">
        <v>0</v>
      </c>
      <c r="AC108" s="126">
        <v>56</v>
      </c>
      <c r="AZ108" s="126">
        <v>1</v>
      </c>
      <c r="BA108" s="126">
        <f>IF(AZ108=1,G108,0)</f>
        <v>0</v>
      </c>
      <c r="BB108" s="126">
        <f>IF(AZ108=2,G108,0)</f>
        <v>0</v>
      </c>
      <c r="BC108" s="126">
        <f>IF(AZ108=3,G108,0)</f>
        <v>0</v>
      </c>
      <c r="BD108" s="126">
        <f>IF(AZ108=4,G108,0)</f>
        <v>0</v>
      </c>
      <c r="BE108" s="126">
        <f>IF(AZ108=5,G108,0)</f>
        <v>0</v>
      </c>
      <c r="CA108" s="155">
        <v>12</v>
      </c>
      <c r="CB108" s="155">
        <v>0</v>
      </c>
      <c r="CZ108" s="126">
        <v>0</v>
      </c>
    </row>
    <row r="109" spans="1:104">
      <c r="A109" s="162"/>
      <c r="B109" s="163" t="s">
        <v>71</v>
      </c>
      <c r="C109" s="164" t="str">
        <f>CONCATENATE(B107," ",C107)</f>
        <v>507 Odfrézování živičného krytu</v>
      </c>
      <c r="D109" s="165"/>
      <c r="E109" s="166"/>
      <c r="F109" s="167"/>
      <c r="G109" s="168">
        <f>SUM(G107:G108)</f>
        <v>0</v>
      </c>
      <c r="O109" s="148">
        <v>4</v>
      </c>
      <c r="BA109" s="169">
        <f>SUM(BA107:BA108)</f>
        <v>0</v>
      </c>
      <c r="BB109" s="169">
        <f>SUM(BB107:BB108)</f>
        <v>0</v>
      </c>
      <c r="BC109" s="169">
        <f>SUM(BC107:BC108)</f>
        <v>0</v>
      </c>
      <c r="BD109" s="169">
        <f>SUM(BD107:BD108)</f>
        <v>0</v>
      </c>
      <c r="BE109" s="169">
        <f>SUM(BE107:BE108)</f>
        <v>0</v>
      </c>
    </row>
    <row r="110" spans="1:104">
      <c r="A110" s="141" t="s">
        <v>68</v>
      </c>
      <c r="B110" s="142" t="s">
        <v>229</v>
      </c>
      <c r="C110" s="143" t="s">
        <v>230</v>
      </c>
      <c r="D110" s="144"/>
      <c r="E110" s="145"/>
      <c r="F110" s="145"/>
      <c r="G110" s="146"/>
      <c r="H110" s="147"/>
      <c r="I110" s="147"/>
      <c r="O110" s="148">
        <v>1</v>
      </c>
    </row>
    <row r="111" spans="1:104">
      <c r="A111" s="149">
        <v>58</v>
      </c>
      <c r="B111" s="150" t="s">
        <v>231</v>
      </c>
      <c r="C111" s="151" t="s">
        <v>232</v>
      </c>
      <c r="D111" s="152" t="s">
        <v>87</v>
      </c>
      <c r="E111" s="153">
        <v>41</v>
      </c>
      <c r="F111" s="153"/>
      <c r="G111" s="154">
        <f t="shared" ref="G111:G119" si="6">E111*F111</f>
        <v>0</v>
      </c>
      <c r="O111" s="148">
        <v>2</v>
      </c>
      <c r="AA111" s="126">
        <v>1</v>
      </c>
      <c r="AB111" s="126">
        <v>1</v>
      </c>
      <c r="AC111" s="126">
        <v>1</v>
      </c>
      <c r="AZ111" s="126">
        <v>1</v>
      </c>
      <c r="BA111" s="126">
        <f t="shared" ref="BA111:BA119" si="7">IF(AZ111=1,G111,0)</f>
        <v>0</v>
      </c>
      <c r="BB111" s="126">
        <f t="shared" ref="BB111:BB119" si="8">IF(AZ111=2,G111,0)</f>
        <v>0</v>
      </c>
      <c r="BC111" s="126">
        <f t="shared" ref="BC111:BC119" si="9">IF(AZ111=3,G111,0)</f>
        <v>0</v>
      </c>
      <c r="BD111" s="126">
        <f t="shared" ref="BD111:BD119" si="10">IF(AZ111=4,G111,0)</f>
        <v>0</v>
      </c>
      <c r="BE111" s="126">
        <f t="shared" ref="BE111:BE119" si="11">IF(AZ111=5,G111,0)</f>
        <v>0</v>
      </c>
      <c r="CA111" s="155">
        <v>1</v>
      </c>
      <c r="CB111" s="155">
        <v>1</v>
      </c>
      <c r="CZ111" s="126">
        <v>0</v>
      </c>
    </row>
    <row r="112" spans="1:104">
      <c r="A112" s="149">
        <v>59</v>
      </c>
      <c r="B112" s="150" t="s">
        <v>233</v>
      </c>
      <c r="C112" s="151" t="s">
        <v>234</v>
      </c>
      <c r="D112" s="152" t="s">
        <v>110</v>
      </c>
      <c r="E112" s="153">
        <v>5</v>
      </c>
      <c r="F112" s="153"/>
      <c r="G112" s="154">
        <f t="shared" si="6"/>
        <v>0</v>
      </c>
      <c r="O112" s="148">
        <v>2</v>
      </c>
      <c r="AA112" s="126">
        <v>1</v>
      </c>
      <c r="AB112" s="126">
        <v>1</v>
      </c>
      <c r="AC112" s="126">
        <v>1</v>
      </c>
      <c r="AZ112" s="126">
        <v>1</v>
      </c>
      <c r="BA112" s="126">
        <f t="shared" si="7"/>
        <v>0</v>
      </c>
      <c r="BB112" s="126">
        <f t="shared" si="8"/>
        <v>0</v>
      </c>
      <c r="BC112" s="126">
        <f t="shared" si="9"/>
        <v>0</v>
      </c>
      <c r="BD112" s="126">
        <f t="shared" si="10"/>
        <v>0</v>
      </c>
      <c r="BE112" s="126">
        <f t="shared" si="11"/>
        <v>0</v>
      </c>
      <c r="CA112" s="155">
        <v>1</v>
      </c>
      <c r="CB112" s="155">
        <v>1</v>
      </c>
      <c r="CZ112" s="126">
        <v>0</v>
      </c>
    </row>
    <row r="113" spans="1:104">
      <c r="A113" s="149">
        <v>60</v>
      </c>
      <c r="B113" s="150" t="s">
        <v>235</v>
      </c>
      <c r="C113" s="151" t="s">
        <v>236</v>
      </c>
      <c r="D113" s="152" t="s">
        <v>87</v>
      </c>
      <c r="E113" s="153">
        <v>41</v>
      </c>
      <c r="F113" s="153"/>
      <c r="G113" s="154">
        <f t="shared" si="6"/>
        <v>0</v>
      </c>
      <c r="O113" s="148">
        <v>2</v>
      </c>
      <c r="AA113" s="126">
        <v>1</v>
      </c>
      <c r="AB113" s="126">
        <v>1</v>
      </c>
      <c r="AC113" s="126">
        <v>1</v>
      </c>
      <c r="AZ113" s="126">
        <v>1</v>
      </c>
      <c r="BA113" s="126">
        <f t="shared" si="7"/>
        <v>0</v>
      </c>
      <c r="BB113" s="126">
        <f t="shared" si="8"/>
        <v>0</v>
      </c>
      <c r="BC113" s="126">
        <f t="shared" si="9"/>
        <v>0</v>
      </c>
      <c r="BD113" s="126">
        <f t="shared" si="10"/>
        <v>0</v>
      </c>
      <c r="BE113" s="126">
        <f t="shared" si="11"/>
        <v>0</v>
      </c>
      <c r="CA113" s="155">
        <v>1</v>
      </c>
      <c r="CB113" s="155">
        <v>1</v>
      </c>
      <c r="CZ113" s="126">
        <v>0</v>
      </c>
    </row>
    <row r="114" spans="1:104">
      <c r="A114" s="149">
        <v>61</v>
      </c>
      <c r="B114" s="150" t="s">
        <v>237</v>
      </c>
      <c r="C114" s="151" t="s">
        <v>238</v>
      </c>
      <c r="D114" s="152" t="s">
        <v>87</v>
      </c>
      <c r="E114" s="153">
        <v>41</v>
      </c>
      <c r="F114" s="153"/>
      <c r="G114" s="154">
        <f t="shared" si="6"/>
        <v>0</v>
      </c>
      <c r="O114" s="148">
        <v>2</v>
      </c>
      <c r="AA114" s="126">
        <v>1</v>
      </c>
      <c r="AB114" s="126">
        <v>1</v>
      </c>
      <c r="AC114" s="126">
        <v>1</v>
      </c>
      <c r="AZ114" s="126">
        <v>1</v>
      </c>
      <c r="BA114" s="126">
        <f t="shared" si="7"/>
        <v>0</v>
      </c>
      <c r="BB114" s="126">
        <f t="shared" si="8"/>
        <v>0</v>
      </c>
      <c r="BC114" s="126">
        <f t="shared" si="9"/>
        <v>0</v>
      </c>
      <c r="BD114" s="126">
        <f t="shared" si="10"/>
        <v>0</v>
      </c>
      <c r="BE114" s="126">
        <f t="shared" si="11"/>
        <v>0</v>
      </c>
      <c r="CA114" s="155">
        <v>1</v>
      </c>
      <c r="CB114" s="155">
        <v>1</v>
      </c>
      <c r="CZ114" s="126">
        <v>0</v>
      </c>
    </row>
    <row r="115" spans="1:104">
      <c r="A115" s="149">
        <v>62</v>
      </c>
      <c r="B115" s="150" t="s">
        <v>239</v>
      </c>
      <c r="C115" s="151" t="s">
        <v>240</v>
      </c>
      <c r="D115" s="152" t="s">
        <v>110</v>
      </c>
      <c r="E115" s="153">
        <v>2</v>
      </c>
      <c r="F115" s="153"/>
      <c r="G115" s="154">
        <f t="shared" si="6"/>
        <v>0</v>
      </c>
      <c r="O115" s="148">
        <v>2</v>
      </c>
      <c r="AA115" s="126">
        <v>1</v>
      </c>
      <c r="AB115" s="126">
        <v>1</v>
      </c>
      <c r="AC115" s="126">
        <v>1</v>
      </c>
      <c r="AZ115" s="126">
        <v>1</v>
      </c>
      <c r="BA115" s="126">
        <f t="shared" si="7"/>
        <v>0</v>
      </c>
      <c r="BB115" s="126">
        <f t="shared" si="8"/>
        <v>0</v>
      </c>
      <c r="BC115" s="126">
        <f t="shared" si="9"/>
        <v>0</v>
      </c>
      <c r="BD115" s="126">
        <f t="shared" si="10"/>
        <v>0</v>
      </c>
      <c r="BE115" s="126">
        <f t="shared" si="11"/>
        <v>0</v>
      </c>
      <c r="CA115" s="155">
        <v>1</v>
      </c>
      <c r="CB115" s="155">
        <v>1</v>
      </c>
      <c r="CZ115" s="126">
        <v>0</v>
      </c>
    </row>
    <row r="116" spans="1:104">
      <c r="A116" s="149">
        <v>63</v>
      </c>
      <c r="B116" s="150" t="s">
        <v>241</v>
      </c>
      <c r="C116" s="151" t="s">
        <v>242</v>
      </c>
      <c r="D116" s="152" t="s">
        <v>110</v>
      </c>
      <c r="E116" s="153">
        <v>12</v>
      </c>
      <c r="F116" s="153"/>
      <c r="G116" s="154">
        <f t="shared" si="6"/>
        <v>0</v>
      </c>
      <c r="O116" s="148">
        <v>2</v>
      </c>
      <c r="AA116" s="126">
        <v>1</v>
      </c>
      <c r="AB116" s="126">
        <v>1</v>
      </c>
      <c r="AC116" s="126">
        <v>1</v>
      </c>
      <c r="AZ116" s="126">
        <v>1</v>
      </c>
      <c r="BA116" s="126">
        <f t="shared" si="7"/>
        <v>0</v>
      </c>
      <c r="BB116" s="126">
        <f t="shared" si="8"/>
        <v>0</v>
      </c>
      <c r="BC116" s="126">
        <f t="shared" si="9"/>
        <v>0</v>
      </c>
      <c r="BD116" s="126">
        <f t="shared" si="10"/>
        <v>0</v>
      </c>
      <c r="BE116" s="126">
        <f t="shared" si="11"/>
        <v>0</v>
      </c>
      <c r="CA116" s="155">
        <v>1</v>
      </c>
      <c r="CB116" s="155">
        <v>1</v>
      </c>
      <c r="CZ116" s="126">
        <v>0</v>
      </c>
    </row>
    <row r="117" spans="1:104" ht="22.5">
      <c r="A117" s="149">
        <v>64</v>
      </c>
      <c r="B117" s="150" t="s">
        <v>243</v>
      </c>
      <c r="C117" s="151" t="s">
        <v>244</v>
      </c>
      <c r="D117" s="152" t="s">
        <v>76</v>
      </c>
      <c r="E117" s="153">
        <v>6</v>
      </c>
      <c r="F117" s="153"/>
      <c r="G117" s="154">
        <f t="shared" si="6"/>
        <v>0</v>
      </c>
      <c r="O117" s="148">
        <v>2</v>
      </c>
      <c r="AA117" s="126">
        <v>12</v>
      </c>
      <c r="AB117" s="126">
        <v>0</v>
      </c>
      <c r="AC117" s="126">
        <v>66</v>
      </c>
      <c r="AZ117" s="126">
        <v>1</v>
      </c>
      <c r="BA117" s="126">
        <f t="shared" si="7"/>
        <v>0</v>
      </c>
      <c r="BB117" s="126">
        <f t="shared" si="8"/>
        <v>0</v>
      </c>
      <c r="BC117" s="126">
        <f t="shared" si="9"/>
        <v>0</v>
      </c>
      <c r="BD117" s="126">
        <f t="shared" si="10"/>
        <v>0</v>
      </c>
      <c r="BE117" s="126">
        <f t="shared" si="11"/>
        <v>0</v>
      </c>
      <c r="CA117" s="155">
        <v>12</v>
      </c>
      <c r="CB117" s="155">
        <v>0</v>
      </c>
      <c r="CZ117" s="126">
        <v>0</v>
      </c>
    </row>
    <row r="118" spans="1:104">
      <c r="A118" s="149">
        <v>65</v>
      </c>
      <c r="B118" s="150" t="s">
        <v>245</v>
      </c>
      <c r="C118" s="151" t="s">
        <v>246</v>
      </c>
      <c r="D118" s="152" t="s">
        <v>76</v>
      </c>
      <c r="E118" s="153">
        <v>2</v>
      </c>
      <c r="F118" s="153"/>
      <c r="G118" s="154">
        <f t="shared" si="6"/>
        <v>0</v>
      </c>
      <c r="O118" s="148">
        <v>2</v>
      </c>
      <c r="AA118" s="126">
        <v>12</v>
      </c>
      <c r="AB118" s="126">
        <v>0</v>
      </c>
      <c r="AC118" s="126">
        <v>67</v>
      </c>
      <c r="AZ118" s="126">
        <v>1</v>
      </c>
      <c r="BA118" s="126">
        <f t="shared" si="7"/>
        <v>0</v>
      </c>
      <c r="BB118" s="126">
        <f t="shared" si="8"/>
        <v>0</v>
      </c>
      <c r="BC118" s="126">
        <f t="shared" si="9"/>
        <v>0</v>
      </c>
      <c r="BD118" s="126">
        <f t="shared" si="10"/>
        <v>0</v>
      </c>
      <c r="BE118" s="126">
        <f t="shared" si="11"/>
        <v>0</v>
      </c>
      <c r="CA118" s="155">
        <v>12</v>
      </c>
      <c r="CB118" s="155">
        <v>0</v>
      </c>
      <c r="CZ118" s="126">
        <v>0</v>
      </c>
    </row>
    <row r="119" spans="1:104">
      <c r="A119" s="149">
        <v>66</v>
      </c>
      <c r="B119" s="150" t="s">
        <v>247</v>
      </c>
      <c r="C119" s="151" t="s">
        <v>248</v>
      </c>
      <c r="D119" s="152" t="s">
        <v>87</v>
      </c>
      <c r="E119" s="153">
        <v>44.936</v>
      </c>
      <c r="F119" s="153"/>
      <c r="G119" s="154">
        <f t="shared" si="6"/>
        <v>0</v>
      </c>
      <c r="O119" s="148">
        <v>2</v>
      </c>
      <c r="AA119" s="126">
        <v>3</v>
      </c>
      <c r="AB119" s="126">
        <v>1</v>
      </c>
      <c r="AC119" s="126" t="s">
        <v>247</v>
      </c>
      <c r="AZ119" s="126">
        <v>1</v>
      </c>
      <c r="BA119" s="126">
        <f t="shared" si="7"/>
        <v>0</v>
      </c>
      <c r="BB119" s="126">
        <f t="shared" si="8"/>
        <v>0</v>
      </c>
      <c r="BC119" s="126">
        <f t="shared" si="9"/>
        <v>0</v>
      </c>
      <c r="BD119" s="126">
        <f t="shared" si="10"/>
        <v>0</v>
      </c>
      <c r="BE119" s="126">
        <f t="shared" si="11"/>
        <v>0</v>
      </c>
      <c r="CA119" s="155">
        <v>3</v>
      </c>
      <c r="CB119" s="155">
        <v>1</v>
      </c>
      <c r="CZ119" s="126">
        <v>0</v>
      </c>
    </row>
    <row r="120" spans="1:104">
      <c r="A120" s="156"/>
      <c r="B120" s="158"/>
      <c r="C120" s="200" t="s">
        <v>249</v>
      </c>
      <c r="D120" s="201"/>
      <c r="E120" s="159">
        <v>44.936</v>
      </c>
      <c r="F120" s="160"/>
      <c r="G120" s="161"/>
      <c r="M120" s="157" t="s">
        <v>249</v>
      </c>
      <c r="O120" s="148"/>
    </row>
    <row r="121" spans="1:104">
      <c r="A121" s="149">
        <v>67</v>
      </c>
      <c r="B121" s="150" t="s">
        <v>250</v>
      </c>
      <c r="C121" s="151" t="s">
        <v>251</v>
      </c>
      <c r="D121" s="152" t="s">
        <v>110</v>
      </c>
      <c r="E121" s="153">
        <v>5</v>
      </c>
      <c r="F121" s="153"/>
      <c r="G121" s="154">
        <f>E121*F121</f>
        <v>0</v>
      </c>
      <c r="O121" s="148">
        <v>2</v>
      </c>
      <c r="AA121" s="126">
        <v>3</v>
      </c>
      <c r="AB121" s="126">
        <v>1</v>
      </c>
      <c r="AC121" s="126" t="s">
        <v>250</v>
      </c>
      <c r="AZ121" s="126">
        <v>1</v>
      </c>
      <c r="BA121" s="126">
        <f>IF(AZ121=1,G121,0)</f>
        <v>0</v>
      </c>
      <c r="BB121" s="126">
        <f>IF(AZ121=2,G121,0)</f>
        <v>0</v>
      </c>
      <c r="BC121" s="126">
        <f>IF(AZ121=3,G121,0)</f>
        <v>0</v>
      </c>
      <c r="BD121" s="126">
        <f>IF(AZ121=4,G121,0)</f>
        <v>0</v>
      </c>
      <c r="BE121" s="126">
        <f>IF(AZ121=5,G121,0)</f>
        <v>0</v>
      </c>
      <c r="CA121" s="155">
        <v>3</v>
      </c>
      <c r="CB121" s="155">
        <v>1</v>
      </c>
      <c r="CZ121" s="126">
        <v>0</v>
      </c>
    </row>
    <row r="122" spans="1:104">
      <c r="A122" s="162"/>
      <c r="B122" s="163" t="s">
        <v>71</v>
      </c>
      <c r="C122" s="164" t="str">
        <f>CONCATENATE(B110," ",C110)</f>
        <v>8 Trubní vedení</v>
      </c>
      <c r="D122" s="165"/>
      <c r="E122" s="166"/>
      <c r="F122" s="167"/>
      <c r="G122" s="168">
        <f>SUM(G110:G121)</f>
        <v>0</v>
      </c>
      <c r="O122" s="148">
        <v>4</v>
      </c>
      <c r="BA122" s="169">
        <f>SUM(BA110:BA121)</f>
        <v>0</v>
      </c>
      <c r="BB122" s="169">
        <f>SUM(BB110:BB121)</f>
        <v>0</v>
      </c>
      <c r="BC122" s="169">
        <f>SUM(BC110:BC121)</f>
        <v>0</v>
      </c>
      <c r="BD122" s="169">
        <f>SUM(BD110:BD121)</f>
        <v>0</v>
      </c>
      <c r="BE122" s="169">
        <f>SUM(BE110:BE121)</f>
        <v>0</v>
      </c>
    </row>
    <row r="123" spans="1:104">
      <c r="A123" s="141" t="s">
        <v>68</v>
      </c>
      <c r="B123" s="142" t="s">
        <v>252</v>
      </c>
      <c r="C123" s="143" t="s">
        <v>253</v>
      </c>
      <c r="D123" s="144"/>
      <c r="E123" s="145"/>
      <c r="F123" s="145"/>
      <c r="G123" s="146"/>
      <c r="H123" s="147"/>
      <c r="I123" s="147"/>
      <c r="O123" s="148">
        <v>1</v>
      </c>
    </row>
    <row r="124" spans="1:104">
      <c r="A124" s="149">
        <v>68</v>
      </c>
      <c r="B124" s="150" t="s">
        <v>254</v>
      </c>
      <c r="C124" s="151" t="s">
        <v>255</v>
      </c>
      <c r="D124" s="152" t="s">
        <v>110</v>
      </c>
      <c r="E124" s="153">
        <v>1</v>
      </c>
      <c r="F124" s="153"/>
      <c r="G124" s="154">
        <f>E124*F124</f>
        <v>0</v>
      </c>
      <c r="O124" s="148">
        <v>2</v>
      </c>
      <c r="AA124" s="126">
        <v>1</v>
      </c>
      <c r="AB124" s="126">
        <v>1</v>
      </c>
      <c r="AC124" s="126">
        <v>1</v>
      </c>
      <c r="AZ124" s="126">
        <v>1</v>
      </c>
      <c r="BA124" s="126">
        <f>IF(AZ124=1,G124,0)</f>
        <v>0</v>
      </c>
      <c r="BB124" s="126">
        <f>IF(AZ124=2,G124,0)</f>
        <v>0</v>
      </c>
      <c r="BC124" s="126">
        <f>IF(AZ124=3,G124,0)</f>
        <v>0</v>
      </c>
      <c r="BD124" s="126">
        <f>IF(AZ124=4,G124,0)</f>
        <v>0</v>
      </c>
      <c r="BE124" s="126">
        <f>IF(AZ124=5,G124,0)</f>
        <v>0</v>
      </c>
      <c r="CA124" s="155">
        <v>1</v>
      </c>
      <c r="CB124" s="155">
        <v>1</v>
      </c>
      <c r="CZ124" s="126">
        <v>0</v>
      </c>
    </row>
    <row r="125" spans="1:104">
      <c r="A125" s="156"/>
      <c r="B125" s="158"/>
      <c r="C125" s="200" t="s">
        <v>256</v>
      </c>
      <c r="D125" s="201"/>
      <c r="E125" s="159">
        <v>1</v>
      </c>
      <c r="F125" s="160"/>
      <c r="G125" s="161"/>
      <c r="M125" s="157" t="s">
        <v>256</v>
      </c>
      <c r="O125" s="148"/>
    </row>
    <row r="126" spans="1:104">
      <c r="A126" s="149">
        <v>69</v>
      </c>
      <c r="B126" s="150" t="s">
        <v>257</v>
      </c>
      <c r="C126" s="151" t="s">
        <v>258</v>
      </c>
      <c r="D126" s="152" t="s">
        <v>87</v>
      </c>
      <c r="E126" s="153">
        <v>80</v>
      </c>
      <c r="F126" s="153"/>
      <c r="G126" s="154">
        <f>E126*F126</f>
        <v>0</v>
      </c>
      <c r="O126" s="148">
        <v>2</v>
      </c>
      <c r="AA126" s="126">
        <v>1</v>
      </c>
      <c r="AB126" s="126">
        <v>1</v>
      </c>
      <c r="AC126" s="126">
        <v>1</v>
      </c>
      <c r="AZ126" s="126">
        <v>1</v>
      </c>
      <c r="BA126" s="126">
        <f>IF(AZ126=1,G126,0)</f>
        <v>0</v>
      </c>
      <c r="BB126" s="126">
        <f>IF(AZ126=2,G126,0)</f>
        <v>0</v>
      </c>
      <c r="BC126" s="126">
        <f>IF(AZ126=3,G126,0)</f>
        <v>0</v>
      </c>
      <c r="BD126" s="126">
        <f>IF(AZ126=4,G126,0)</f>
        <v>0</v>
      </c>
      <c r="BE126" s="126">
        <f>IF(AZ126=5,G126,0)</f>
        <v>0</v>
      </c>
      <c r="CA126" s="155">
        <v>1</v>
      </c>
      <c r="CB126" s="155">
        <v>1</v>
      </c>
      <c r="CZ126" s="126">
        <v>0</v>
      </c>
    </row>
    <row r="127" spans="1:104">
      <c r="A127" s="156"/>
      <c r="B127" s="158"/>
      <c r="C127" s="200" t="s">
        <v>259</v>
      </c>
      <c r="D127" s="201"/>
      <c r="E127" s="159">
        <v>80</v>
      </c>
      <c r="F127" s="160"/>
      <c r="G127" s="161"/>
      <c r="M127" s="157" t="s">
        <v>259</v>
      </c>
      <c r="O127" s="148"/>
    </row>
    <row r="128" spans="1:104">
      <c r="A128" s="149">
        <v>70</v>
      </c>
      <c r="B128" s="150" t="s">
        <v>260</v>
      </c>
      <c r="C128" s="151" t="s">
        <v>261</v>
      </c>
      <c r="D128" s="152" t="s">
        <v>87</v>
      </c>
      <c r="E128" s="153">
        <v>250</v>
      </c>
      <c r="F128" s="153"/>
      <c r="G128" s="154">
        <f>E128*F128</f>
        <v>0</v>
      </c>
      <c r="O128" s="148">
        <v>2</v>
      </c>
      <c r="AA128" s="126">
        <v>1</v>
      </c>
      <c r="AB128" s="126">
        <v>1</v>
      </c>
      <c r="AC128" s="126">
        <v>1</v>
      </c>
      <c r="AZ128" s="126">
        <v>1</v>
      </c>
      <c r="BA128" s="126">
        <f>IF(AZ128=1,G128,0)</f>
        <v>0</v>
      </c>
      <c r="BB128" s="126">
        <f>IF(AZ128=2,G128,0)</f>
        <v>0</v>
      </c>
      <c r="BC128" s="126">
        <f>IF(AZ128=3,G128,0)</f>
        <v>0</v>
      </c>
      <c r="BD128" s="126">
        <f>IF(AZ128=4,G128,0)</f>
        <v>0</v>
      </c>
      <c r="BE128" s="126">
        <f>IF(AZ128=5,G128,0)</f>
        <v>0</v>
      </c>
      <c r="CA128" s="155">
        <v>1</v>
      </c>
      <c r="CB128" s="155">
        <v>1</v>
      </c>
      <c r="CZ128" s="126">
        <v>0</v>
      </c>
    </row>
    <row r="129" spans="1:104">
      <c r="A129" s="156"/>
      <c r="B129" s="158"/>
      <c r="C129" s="200" t="s">
        <v>262</v>
      </c>
      <c r="D129" s="201"/>
      <c r="E129" s="159">
        <v>250</v>
      </c>
      <c r="F129" s="160"/>
      <c r="G129" s="161"/>
      <c r="M129" s="157" t="s">
        <v>262</v>
      </c>
      <c r="O129" s="148"/>
    </row>
    <row r="130" spans="1:104">
      <c r="A130" s="149">
        <v>71</v>
      </c>
      <c r="B130" s="150" t="s">
        <v>263</v>
      </c>
      <c r="C130" s="151" t="s">
        <v>264</v>
      </c>
      <c r="D130" s="152" t="s">
        <v>87</v>
      </c>
      <c r="E130" s="153">
        <v>32</v>
      </c>
      <c r="F130" s="153"/>
      <c r="G130" s="154">
        <f>E130*F130</f>
        <v>0</v>
      </c>
      <c r="O130" s="148">
        <v>2</v>
      </c>
      <c r="AA130" s="126">
        <v>1</v>
      </c>
      <c r="AB130" s="126">
        <v>1</v>
      </c>
      <c r="AC130" s="126">
        <v>1</v>
      </c>
      <c r="AZ130" s="126">
        <v>1</v>
      </c>
      <c r="BA130" s="126">
        <f>IF(AZ130=1,G130,0)</f>
        <v>0</v>
      </c>
      <c r="BB130" s="126">
        <f>IF(AZ130=2,G130,0)</f>
        <v>0</v>
      </c>
      <c r="BC130" s="126">
        <f>IF(AZ130=3,G130,0)</f>
        <v>0</v>
      </c>
      <c r="BD130" s="126">
        <f>IF(AZ130=4,G130,0)</f>
        <v>0</v>
      </c>
      <c r="BE130" s="126">
        <f>IF(AZ130=5,G130,0)</f>
        <v>0</v>
      </c>
      <c r="CA130" s="155">
        <v>1</v>
      </c>
      <c r="CB130" s="155">
        <v>1</v>
      </c>
      <c r="CZ130" s="126">
        <v>0</v>
      </c>
    </row>
    <row r="131" spans="1:104">
      <c r="A131" s="149">
        <v>72</v>
      </c>
      <c r="B131" s="150" t="s">
        <v>265</v>
      </c>
      <c r="C131" s="151" t="s">
        <v>266</v>
      </c>
      <c r="D131" s="152" t="s">
        <v>87</v>
      </c>
      <c r="E131" s="153">
        <v>32</v>
      </c>
      <c r="F131" s="153"/>
      <c r="G131" s="154">
        <f>E131*F131</f>
        <v>0</v>
      </c>
      <c r="O131" s="148">
        <v>2</v>
      </c>
      <c r="AA131" s="126">
        <v>1</v>
      </c>
      <c r="AB131" s="126">
        <v>1</v>
      </c>
      <c r="AC131" s="126">
        <v>1</v>
      </c>
      <c r="AZ131" s="126">
        <v>1</v>
      </c>
      <c r="BA131" s="126">
        <f>IF(AZ131=1,G131,0)</f>
        <v>0</v>
      </c>
      <c r="BB131" s="126">
        <f>IF(AZ131=2,G131,0)</f>
        <v>0</v>
      </c>
      <c r="BC131" s="126">
        <f>IF(AZ131=3,G131,0)</f>
        <v>0</v>
      </c>
      <c r="BD131" s="126">
        <f>IF(AZ131=4,G131,0)</f>
        <v>0</v>
      </c>
      <c r="BE131" s="126">
        <f>IF(AZ131=5,G131,0)</f>
        <v>0</v>
      </c>
      <c r="CA131" s="155">
        <v>1</v>
      </c>
      <c r="CB131" s="155">
        <v>1</v>
      </c>
      <c r="CZ131" s="126">
        <v>0</v>
      </c>
    </row>
    <row r="132" spans="1:104">
      <c r="A132" s="149">
        <v>73</v>
      </c>
      <c r="B132" s="150" t="s">
        <v>267</v>
      </c>
      <c r="C132" s="151" t="s">
        <v>268</v>
      </c>
      <c r="D132" s="152" t="s">
        <v>87</v>
      </c>
      <c r="E132" s="153">
        <v>32</v>
      </c>
      <c r="F132" s="153"/>
      <c r="G132" s="154">
        <f>E132*F132</f>
        <v>0</v>
      </c>
      <c r="O132" s="148">
        <v>2</v>
      </c>
      <c r="AA132" s="126">
        <v>12</v>
      </c>
      <c r="AB132" s="126">
        <v>0</v>
      </c>
      <c r="AC132" s="126">
        <v>75</v>
      </c>
      <c r="AZ132" s="126">
        <v>1</v>
      </c>
      <c r="BA132" s="126">
        <f>IF(AZ132=1,G132,0)</f>
        <v>0</v>
      </c>
      <c r="BB132" s="126">
        <f>IF(AZ132=2,G132,0)</f>
        <v>0</v>
      </c>
      <c r="BC132" s="126">
        <f>IF(AZ132=3,G132,0)</f>
        <v>0</v>
      </c>
      <c r="BD132" s="126">
        <f>IF(AZ132=4,G132,0)</f>
        <v>0</v>
      </c>
      <c r="BE132" s="126">
        <f>IF(AZ132=5,G132,0)</f>
        <v>0</v>
      </c>
      <c r="CA132" s="155">
        <v>12</v>
      </c>
      <c r="CB132" s="155">
        <v>0</v>
      </c>
      <c r="CZ132" s="126">
        <v>0</v>
      </c>
    </row>
    <row r="133" spans="1:104" ht="22.5">
      <c r="A133" s="149">
        <v>74</v>
      </c>
      <c r="B133" s="150" t="s">
        <v>269</v>
      </c>
      <c r="C133" s="151" t="s">
        <v>270</v>
      </c>
      <c r="D133" s="152" t="s">
        <v>87</v>
      </c>
      <c r="E133" s="153">
        <v>32</v>
      </c>
      <c r="F133" s="153"/>
      <c r="G133" s="154">
        <f>E133*F133</f>
        <v>0</v>
      </c>
      <c r="O133" s="148">
        <v>2</v>
      </c>
      <c r="AA133" s="126">
        <v>12</v>
      </c>
      <c r="AB133" s="126">
        <v>0</v>
      </c>
      <c r="AC133" s="126">
        <v>76</v>
      </c>
      <c r="AZ133" s="126">
        <v>1</v>
      </c>
      <c r="BA133" s="126">
        <f>IF(AZ133=1,G133,0)</f>
        <v>0</v>
      </c>
      <c r="BB133" s="126">
        <f>IF(AZ133=2,G133,0)</f>
        <v>0</v>
      </c>
      <c r="BC133" s="126">
        <f>IF(AZ133=3,G133,0)</f>
        <v>0</v>
      </c>
      <c r="BD133" s="126">
        <f>IF(AZ133=4,G133,0)</f>
        <v>0</v>
      </c>
      <c r="BE133" s="126">
        <f>IF(AZ133=5,G133,0)</f>
        <v>0</v>
      </c>
      <c r="CA133" s="155">
        <v>12</v>
      </c>
      <c r="CB133" s="155">
        <v>0</v>
      </c>
      <c r="CZ133" s="126">
        <v>0</v>
      </c>
    </row>
    <row r="134" spans="1:104">
      <c r="A134" s="149">
        <v>75</v>
      </c>
      <c r="B134" s="150" t="s">
        <v>271</v>
      </c>
      <c r="C134" s="151" t="s">
        <v>272</v>
      </c>
      <c r="D134" s="152" t="s">
        <v>110</v>
      </c>
      <c r="E134" s="153">
        <v>68.680000000000007</v>
      </c>
      <c r="F134" s="153"/>
      <c r="G134" s="154">
        <f>E134*F134</f>
        <v>0</v>
      </c>
      <c r="O134" s="148">
        <v>2</v>
      </c>
      <c r="AA134" s="126">
        <v>3</v>
      </c>
      <c r="AB134" s="126">
        <v>1</v>
      </c>
      <c r="AC134" s="126">
        <v>59217447</v>
      </c>
      <c r="AZ134" s="126">
        <v>1</v>
      </c>
      <c r="BA134" s="126">
        <f>IF(AZ134=1,G134,0)</f>
        <v>0</v>
      </c>
      <c r="BB134" s="126">
        <f>IF(AZ134=2,G134,0)</f>
        <v>0</v>
      </c>
      <c r="BC134" s="126">
        <f>IF(AZ134=3,G134,0)</f>
        <v>0</v>
      </c>
      <c r="BD134" s="126">
        <f>IF(AZ134=4,G134,0)</f>
        <v>0</v>
      </c>
      <c r="BE134" s="126">
        <f>IF(AZ134=5,G134,0)</f>
        <v>0</v>
      </c>
      <c r="CA134" s="155">
        <v>3</v>
      </c>
      <c r="CB134" s="155">
        <v>1</v>
      </c>
      <c r="CZ134" s="126">
        <v>0</v>
      </c>
    </row>
    <row r="135" spans="1:104">
      <c r="A135" s="156"/>
      <c r="B135" s="158"/>
      <c r="C135" s="200" t="s">
        <v>273</v>
      </c>
      <c r="D135" s="201"/>
      <c r="E135" s="159">
        <v>68.680000000000007</v>
      </c>
      <c r="F135" s="160"/>
      <c r="G135" s="161"/>
      <c r="M135" s="157" t="s">
        <v>273</v>
      </c>
      <c r="O135" s="148"/>
    </row>
    <row r="136" spans="1:104">
      <c r="A136" s="149">
        <v>76</v>
      </c>
      <c r="B136" s="150" t="s">
        <v>274</v>
      </c>
      <c r="C136" s="151" t="s">
        <v>275</v>
      </c>
      <c r="D136" s="152" t="s">
        <v>110</v>
      </c>
      <c r="E136" s="153">
        <v>12.12</v>
      </c>
      <c r="F136" s="153"/>
      <c r="G136" s="154">
        <f>E136*F136</f>
        <v>0</v>
      </c>
      <c r="O136" s="148">
        <v>2</v>
      </c>
      <c r="AA136" s="126">
        <v>3</v>
      </c>
      <c r="AB136" s="126">
        <v>1</v>
      </c>
      <c r="AC136" s="126">
        <v>59217448</v>
      </c>
      <c r="AZ136" s="126">
        <v>1</v>
      </c>
      <c r="BA136" s="126">
        <f>IF(AZ136=1,G136,0)</f>
        <v>0</v>
      </c>
      <c r="BB136" s="126">
        <f>IF(AZ136=2,G136,0)</f>
        <v>0</v>
      </c>
      <c r="BC136" s="126">
        <f>IF(AZ136=3,G136,0)</f>
        <v>0</v>
      </c>
      <c r="BD136" s="126">
        <f>IF(AZ136=4,G136,0)</f>
        <v>0</v>
      </c>
      <c r="BE136" s="126">
        <f>IF(AZ136=5,G136,0)</f>
        <v>0</v>
      </c>
      <c r="CA136" s="155">
        <v>3</v>
      </c>
      <c r="CB136" s="155">
        <v>1</v>
      </c>
      <c r="CZ136" s="126">
        <v>0</v>
      </c>
    </row>
    <row r="137" spans="1:104">
      <c r="A137" s="156"/>
      <c r="B137" s="158"/>
      <c r="C137" s="200" t="s">
        <v>276</v>
      </c>
      <c r="D137" s="201"/>
      <c r="E137" s="159">
        <v>12.12</v>
      </c>
      <c r="F137" s="160"/>
      <c r="G137" s="161"/>
      <c r="M137" s="157" t="s">
        <v>276</v>
      </c>
      <c r="O137" s="148"/>
    </row>
    <row r="138" spans="1:104">
      <c r="A138" s="149">
        <v>77</v>
      </c>
      <c r="B138" s="150" t="s">
        <v>277</v>
      </c>
      <c r="C138" s="151" t="s">
        <v>278</v>
      </c>
      <c r="D138" s="152" t="s">
        <v>110</v>
      </c>
      <c r="E138" s="153">
        <v>12.12</v>
      </c>
      <c r="F138" s="153"/>
      <c r="G138" s="154">
        <f>E138*F138</f>
        <v>0</v>
      </c>
      <c r="O138" s="148">
        <v>2</v>
      </c>
      <c r="AA138" s="126">
        <v>3</v>
      </c>
      <c r="AB138" s="126">
        <v>1</v>
      </c>
      <c r="AC138" s="126">
        <v>59217449</v>
      </c>
      <c r="AZ138" s="126">
        <v>1</v>
      </c>
      <c r="BA138" s="126">
        <f>IF(AZ138=1,G138,0)</f>
        <v>0</v>
      </c>
      <c r="BB138" s="126">
        <f>IF(AZ138=2,G138,0)</f>
        <v>0</v>
      </c>
      <c r="BC138" s="126">
        <f>IF(AZ138=3,G138,0)</f>
        <v>0</v>
      </c>
      <c r="BD138" s="126">
        <f>IF(AZ138=4,G138,0)</f>
        <v>0</v>
      </c>
      <c r="BE138" s="126">
        <f>IF(AZ138=5,G138,0)</f>
        <v>0</v>
      </c>
      <c r="CA138" s="155">
        <v>3</v>
      </c>
      <c r="CB138" s="155">
        <v>1</v>
      </c>
      <c r="CZ138" s="126">
        <v>0</v>
      </c>
    </row>
    <row r="139" spans="1:104">
      <c r="A139" s="156"/>
      <c r="B139" s="158"/>
      <c r="C139" s="200" t="s">
        <v>276</v>
      </c>
      <c r="D139" s="201"/>
      <c r="E139" s="159">
        <v>12.12</v>
      </c>
      <c r="F139" s="160"/>
      <c r="G139" s="161"/>
      <c r="M139" s="157" t="s">
        <v>276</v>
      </c>
      <c r="O139" s="148"/>
    </row>
    <row r="140" spans="1:104">
      <c r="A140" s="149">
        <v>78</v>
      </c>
      <c r="B140" s="150" t="s">
        <v>279</v>
      </c>
      <c r="C140" s="151" t="s">
        <v>280</v>
      </c>
      <c r="D140" s="152" t="s">
        <v>110</v>
      </c>
      <c r="E140" s="153">
        <v>226.24</v>
      </c>
      <c r="F140" s="153"/>
      <c r="G140" s="154">
        <f>E140*F140</f>
        <v>0</v>
      </c>
      <c r="O140" s="148">
        <v>2</v>
      </c>
      <c r="AA140" s="126">
        <v>3</v>
      </c>
      <c r="AB140" s="126">
        <v>1</v>
      </c>
      <c r="AC140" s="126">
        <v>59217450</v>
      </c>
      <c r="AZ140" s="126">
        <v>1</v>
      </c>
      <c r="BA140" s="126">
        <f>IF(AZ140=1,G140,0)</f>
        <v>0</v>
      </c>
      <c r="BB140" s="126">
        <f>IF(AZ140=2,G140,0)</f>
        <v>0</v>
      </c>
      <c r="BC140" s="126">
        <f>IF(AZ140=3,G140,0)</f>
        <v>0</v>
      </c>
      <c r="BD140" s="126">
        <f>IF(AZ140=4,G140,0)</f>
        <v>0</v>
      </c>
      <c r="BE140" s="126">
        <f>IF(AZ140=5,G140,0)</f>
        <v>0</v>
      </c>
      <c r="CA140" s="155">
        <v>3</v>
      </c>
      <c r="CB140" s="155">
        <v>1</v>
      </c>
      <c r="CZ140" s="126">
        <v>0</v>
      </c>
    </row>
    <row r="141" spans="1:104">
      <c r="A141" s="156"/>
      <c r="B141" s="158"/>
      <c r="C141" s="200" t="s">
        <v>281</v>
      </c>
      <c r="D141" s="201"/>
      <c r="E141" s="159">
        <v>226.24</v>
      </c>
      <c r="F141" s="160"/>
      <c r="G141" s="161"/>
      <c r="M141" s="157" t="s">
        <v>281</v>
      </c>
      <c r="O141" s="148"/>
    </row>
    <row r="142" spans="1:104">
      <c r="A142" s="149">
        <v>79</v>
      </c>
      <c r="B142" s="150" t="s">
        <v>282</v>
      </c>
      <c r="C142" s="151" t="s">
        <v>283</v>
      </c>
      <c r="D142" s="152" t="s">
        <v>110</v>
      </c>
      <c r="E142" s="153">
        <v>12.12</v>
      </c>
      <c r="F142" s="153"/>
      <c r="G142" s="154">
        <f>E142*F142</f>
        <v>0</v>
      </c>
      <c r="O142" s="148">
        <v>2</v>
      </c>
      <c r="AA142" s="126">
        <v>3</v>
      </c>
      <c r="AB142" s="126">
        <v>1</v>
      </c>
      <c r="AC142" s="126">
        <v>59217453</v>
      </c>
      <c r="AZ142" s="126">
        <v>1</v>
      </c>
      <c r="BA142" s="126">
        <f>IF(AZ142=1,G142,0)</f>
        <v>0</v>
      </c>
      <c r="BB142" s="126">
        <f>IF(AZ142=2,G142,0)</f>
        <v>0</v>
      </c>
      <c r="BC142" s="126">
        <f>IF(AZ142=3,G142,0)</f>
        <v>0</v>
      </c>
      <c r="BD142" s="126">
        <f>IF(AZ142=4,G142,0)</f>
        <v>0</v>
      </c>
      <c r="BE142" s="126">
        <f>IF(AZ142=5,G142,0)</f>
        <v>0</v>
      </c>
      <c r="CA142" s="155">
        <v>3</v>
      </c>
      <c r="CB142" s="155">
        <v>1</v>
      </c>
      <c r="CZ142" s="126">
        <v>0</v>
      </c>
    </row>
    <row r="143" spans="1:104">
      <c r="A143" s="156"/>
      <c r="B143" s="158"/>
      <c r="C143" s="200" t="s">
        <v>276</v>
      </c>
      <c r="D143" s="201"/>
      <c r="E143" s="159">
        <v>12.12</v>
      </c>
      <c r="F143" s="160"/>
      <c r="G143" s="161"/>
      <c r="M143" s="157" t="s">
        <v>276</v>
      </c>
      <c r="O143" s="148"/>
    </row>
    <row r="144" spans="1:104">
      <c r="A144" s="149">
        <v>80</v>
      </c>
      <c r="B144" s="150" t="s">
        <v>284</v>
      </c>
      <c r="C144" s="151" t="s">
        <v>285</v>
      </c>
      <c r="D144" s="152" t="s">
        <v>110</v>
      </c>
      <c r="E144" s="153">
        <v>2.02</v>
      </c>
      <c r="F144" s="153"/>
      <c r="G144" s="154">
        <f>E144*F144</f>
        <v>0</v>
      </c>
      <c r="O144" s="148">
        <v>2</v>
      </c>
      <c r="AA144" s="126">
        <v>3</v>
      </c>
      <c r="AB144" s="126">
        <v>1</v>
      </c>
      <c r="AC144" s="126">
        <v>59217454</v>
      </c>
      <c r="AZ144" s="126">
        <v>1</v>
      </c>
      <c r="BA144" s="126">
        <f>IF(AZ144=1,G144,0)</f>
        <v>0</v>
      </c>
      <c r="BB144" s="126">
        <f>IF(AZ144=2,G144,0)</f>
        <v>0</v>
      </c>
      <c r="BC144" s="126">
        <f>IF(AZ144=3,G144,0)</f>
        <v>0</v>
      </c>
      <c r="BD144" s="126">
        <f>IF(AZ144=4,G144,0)</f>
        <v>0</v>
      </c>
      <c r="BE144" s="126">
        <f>IF(AZ144=5,G144,0)</f>
        <v>0</v>
      </c>
      <c r="CA144" s="155">
        <v>3</v>
      </c>
      <c r="CB144" s="155">
        <v>1</v>
      </c>
      <c r="CZ144" s="126">
        <v>0</v>
      </c>
    </row>
    <row r="145" spans="1:104">
      <c r="A145" s="156"/>
      <c r="B145" s="158"/>
      <c r="C145" s="200" t="s">
        <v>286</v>
      </c>
      <c r="D145" s="201"/>
      <c r="E145" s="159">
        <v>2.02</v>
      </c>
      <c r="F145" s="160"/>
      <c r="G145" s="161"/>
      <c r="M145" s="157" t="s">
        <v>286</v>
      </c>
      <c r="O145" s="148"/>
    </row>
    <row r="146" spans="1:104">
      <c r="A146" s="162"/>
      <c r="B146" s="163" t="s">
        <v>71</v>
      </c>
      <c r="C146" s="164" t="str">
        <f>CONCATENATE(B123," ",C123)</f>
        <v>9 Ostatní konstrukce, bourání</v>
      </c>
      <c r="D146" s="165"/>
      <c r="E146" s="166"/>
      <c r="F146" s="167"/>
      <c r="G146" s="168">
        <f>SUM(G123:G145)</f>
        <v>0</v>
      </c>
      <c r="O146" s="148">
        <v>4</v>
      </c>
      <c r="BA146" s="169">
        <f>SUM(BA123:BA145)</f>
        <v>0</v>
      </c>
      <c r="BB146" s="169">
        <f>SUM(BB123:BB145)</f>
        <v>0</v>
      </c>
      <c r="BC146" s="169">
        <f>SUM(BC123:BC145)</f>
        <v>0</v>
      </c>
      <c r="BD146" s="169">
        <f>SUM(BD123:BD145)</f>
        <v>0</v>
      </c>
      <c r="BE146" s="169">
        <f>SUM(BE123:BE145)</f>
        <v>0</v>
      </c>
    </row>
    <row r="147" spans="1:104">
      <c r="A147" s="141" t="s">
        <v>68</v>
      </c>
      <c r="B147" s="142" t="s">
        <v>287</v>
      </c>
      <c r="C147" s="143" t="s">
        <v>288</v>
      </c>
      <c r="D147" s="144"/>
      <c r="E147" s="145"/>
      <c r="F147" s="145"/>
      <c r="G147" s="146"/>
      <c r="H147" s="147"/>
      <c r="I147" s="147"/>
      <c r="O147" s="148">
        <v>1</v>
      </c>
    </row>
    <row r="148" spans="1:104" ht="22.5">
      <c r="A148" s="149">
        <v>81</v>
      </c>
      <c r="B148" s="150" t="s">
        <v>289</v>
      </c>
      <c r="C148" s="151" t="s">
        <v>290</v>
      </c>
      <c r="D148" s="152" t="s">
        <v>79</v>
      </c>
      <c r="E148" s="153">
        <v>57</v>
      </c>
      <c r="F148" s="153"/>
      <c r="G148" s="154">
        <f>E148*F148</f>
        <v>0</v>
      </c>
      <c r="O148" s="148">
        <v>2</v>
      </c>
      <c r="AA148" s="126">
        <v>1</v>
      </c>
      <c r="AB148" s="126">
        <v>1</v>
      </c>
      <c r="AC148" s="126">
        <v>1</v>
      </c>
      <c r="AZ148" s="126">
        <v>1</v>
      </c>
      <c r="BA148" s="126">
        <f>IF(AZ148=1,G148,0)</f>
        <v>0</v>
      </c>
      <c r="BB148" s="126">
        <f>IF(AZ148=2,G148,0)</f>
        <v>0</v>
      </c>
      <c r="BC148" s="126">
        <f>IF(AZ148=3,G148,0)</f>
        <v>0</v>
      </c>
      <c r="BD148" s="126">
        <f>IF(AZ148=4,G148,0)</f>
        <v>0</v>
      </c>
      <c r="BE148" s="126">
        <f>IF(AZ148=5,G148,0)</f>
        <v>0</v>
      </c>
      <c r="CA148" s="155">
        <v>1</v>
      </c>
      <c r="CB148" s="155">
        <v>1</v>
      </c>
      <c r="CZ148" s="126">
        <v>0</v>
      </c>
    </row>
    <row r="149" spans="1:104">
      <c r="A149" s="149">
        <v>82</v>
      </c>
      <c r="B149" s="150" t="s">
        <v>291</v>
      </c>
      <c r="C149" s="151" t="s">
        <v>292</v>
      </c>
      <c r="D149" s="152" t="s">
        <v>87</v>
      </c>
      <c r="E149" s="153">
        <v>108</v>
      </c>
      <c r="F149" s="153"/>
      <c r="G149" s="154">
        <f>E149*F149</f>
        <v>0</v>
      </c>
      <c r="O149" s="148">
        <v>2</v>
      </c>
      <c r="AA149" s="126">
        <v>1</v>
      </c>
      <c r="AB149" s="126">
        <v>1</v>
      </c>
      <c r="AC149" s="126">
        <v>1</v>
      </c>
      <c r="AZ149" s="126">
        <v>1</v>
      </c>
      <c r="BA149" s="126">
        <f>IF(AZ149=1,G149,0)</f>
        <v>0</v>
      </c>
      <c r="BB149" s="126">
        <f>IF(AZ149=2,G149,0)</f>
        <v>0</v>
      </c>
      <c r="BC149" s="126">
        <f>IF(AZ149=3,G149,0)</f>
        <v>0</v>
      </c>
      <c r="BD149" s="126">
        <f>IF(AZ149=4,G149,0)</f>
        <v>0</v>
      </c>
      <c r="BE149" s="126">
        <f>IF(AZ149=5,G149,0)</f>
        <v>0</v>
      </c>
      <c r="CA149" s="155">
        <v>1</v>
      </c>
      <c r="CB149" s="155">
        <v>1</v>
      </c>
      <c r="CZ149" s="126">
        <v>0</v>
      </c>
    </row>
    <row r="150" spans="1:104">
      <c r="A150" s="149">
        <v>83</v>
      </c>
      <c r="B150" s="150" t="s">
        <v>293</v>
      </c>
      <c r="C150" s="151" t="s">
        <v>294</v>
      </c>
      <c r="D150" s="152" t="s">
        <v>87</v>
      </c>
      <c r="E150" s="153">
        <v>40</v>
      </c>
      <c r="F150" s="153"/>
      <c r="G150" s="154">
        <f>E150*F150</f>
        <v>0</v>
      </c>
      <c r="O150" s="148">
        <v>2</v>
      </c>
      <c r="AA150" s="126">
        <v>1</v>
      </c>
      <c r="AB150" s="126">
        <v>1</v>
      </c>
      <c r="AC150" s="126">
        <v>1</v>
      </c>
      <c r="AZ150" s="126">
        <v>1</v>
      </c>
      <c r="BA150" s="126">
        <f>IF(AZ150=1,G150,0)</f>
        <v>0</v>
      </c>
      <c r="BB150" s="126">
        <f>IF(AZ150=2,G150,0)</f>
        <v>0</v>
      </c>
      <c r="BC150" s="126">
        <f>IF(AZ150=3,G150,0)</f>
        <v>0</v>
      </c>
      <c r="BD150" s="126">
        <f>IF(AZ150=4,G150,0)</f>
        <v>0</v>
      </c>
      <c r="BE150" s="126">
        <f>IF(AZ150=5,G150,0)</f>
        <v>0</v>
      </c>
      <c r="CA150" s="155">
        <v>1</v>
      </c>
      <c r="CB150" s="155">
        <v>1</v>
      </c>
      <c r="CZ150" s="126">
        <v>0</v>
      </c>
    </row>
    <row r="151" spans="1:104">
      <c r="A151" s="149">
        <v>84</v>
      </c>
      <c r="B151" s="150" t="s">
        <v>295</v>
      </c>
      <c r="C151" s="151" t="s">
        <v>296</v>
      </c>
      <c r="D151" s="152" t="s">
        <v>79</v>
      </c>
      <c r="E151" s="153">
        <v>57</v>
      </c>
      <c r="F151" s="153"/>
      <c r="G151" s="154">
        <f>E151*F151</f>
        <v>0</v>
      </c>
      <c r="O151" s="148">
        <v>2</v>
      </c>
      <c r="AA151" s="126">
        <v>1</v>
      </c>
      <c r="AB151" s="126">
        <v>1</v>
      </c>
      <c r="AC151" s="126">
        <v>1</v>
      </c>
      <c r="AZ151" s="126">
        <v>1</v>
      </c>
      <c r="BA151" s="126">
        <f>IF(AZ151=1,G151,0)</f>
        <v>0</v>
      </c>
      <c r="BB151" s="126">
        <f>IF(AZ151=2,G151,0)</f>
        <v>0</v>
      </c>
      <c r="BC151" s="126">
        <f>IF(AZ151=3,G151,0)</f>
        <v>0</v>
      </c>
      <c r="BD151" s="126">
        <f>IF(AZ151=4,G151,0)</f>
        <v>0</v>
      </c>
      <c r="BE151" s="126">
        <f>IF(AZ151=5,G151,0)</f>
        <v>0</v>
      </c>
      <c r="CA151" s="155">
        <v>1</v>
      </c>
      <c r="CB151" s="155">
        <v>1</v>
      </c>
      <c r="CZ151" s="126">
        <v>0</v>
      </c>
    </row>
    <row r="152" spans="1:104">
      <c r="A152" s="156"/>
      <c r="B152" s="158"/>
      <c r="C152" s="200" t="s">
        <v>297</v>
      </c>
      <c r="D152" s="201"/>
      <c r="E152" s="159">
        <v>57</v>
      </c>
      <c r="F152" s="160"/>
      <c r="G152" s="161"/>
      <c r="M152" s="157" t="s">
        <v>297</v>
      </c>
      <c r="O152" s="148"/>
    </row>
    <row r="153" spans="1:104">
      <c r="A153" s="149">
        <v>85</v>
      </c>
      <c r="B153" s="150" t="s">
        <v>298</v>
      </c>
      <c r="C153" s="151" t="s">
        <v>299</v>
      </c>
      <c r="D153" s="152" t="s">
        <v>87</v>
      </c>
      <c r="E153" s="153">
        <v>148</v>
      </c>
      <c r="F153" s="153"/>
      <c r="G153" s="154">
        <f>E153*F153</f>
        <v>0</v>
      </c>
      <c r="O153" s="148">
        <v>2</v>
      </c>
      <c r="AA153" s="126">
        <v>1</v>
      </c>
      <c r="AB153" s="126">
        <v>1</v>
      </c>
      <c r="AC153" s="126">
        <v>1</v>
      </c>
      <c r="AZ153" s="126">
        <v>1</v>
      </c>
      <c r="BA153" s="126">
        <f>IF(AZ153=1,G153,0)</f>
        <v>0</v>
      </c>
      <c r="BB153" s="126">
        <f>IF(AZ153=2,G153,0)</f>
        <v>0</v>
      </c>
      <c r="BC153" s="126">
        <f>IF(AZ153=3,G153,0)</f>
        <v>0</v>
      </c>
      <c r="BD153" s="126">
        <f>IF(AZ153=4,G153,0)</f>
        <v>0</v>
      </c>
      <c r="BE153" s="126">
        <f>IF(AZ153=5,G153,0)</f>
        <v>0</v>
      </c>
      <c r="CA153" s="155">
        <v>1</v>
      </c>
      <c r="CB153" s="155">
        <v>1</v>
      </c>
      <c r="CZ153" s="126">
        <v>0</v>
      </c>
    </row>
    <row r="154" spans="1:104">
      <c r="A154" s="156"/>
      <c r="B154" s="158"/>
      <c r="C154" s="200" t="s">
        <v>300</v>
      </c>
      <c r="D154" s="201"/>
      <c r="E154" s="159">
        <v>148</v>
      </c>
      <c r="F154" s="160"/>
      <c r="G154" s="161"/>
      <c r="M154" s="157" t="s">
        <v>300</v>
      </c>
      <c r="O154" s="148"/>
    </row>
    <row r="155" spans="1:104">
      <c r="A155" s="149">
        <v>86</v>
      </c>
      <c r="B155" s="150" t="s">
        <v>301</v>
      </c>
      <c r="C155" s="151" t="s">
        <v>302</v>
      </c>
      <c r="D155" s="152" t="s">
        <v>79</v>
      </c>
      <c r="E155" s="153">
        <v>114</v>
      </c>
      <c r="F155" s="153"/>
      <c r="G155" s="154">
        <f>E155*F155</f>
        <v>0</v>
      </c>
      <c r="O155" s="148">
        <v>2</v>
      </c>
      <c r="AA155" s="126">
        <v>1</v>
      </c>
      <c r="AB155" s="126">
        <v>1</v>
      </c>
      <c r="AC155" s="126">
        <v>1</v>
      </c>
      <c r="AZ155" s="126">
        <v>1</v>
      </c>
      <c r="BA155" s="126">
        <f>IF(AZ155=1,G155,0)</f>
        <v>0</v>
      </c>
      <c r="BB155" s="126">
        <f>IF(AZ155=2,G155,0)</f>
        <v>0</v>
      </c>
      <c r="BC155" s="126">
        <f>IF(AZ155=3,G155,0)</f>
        <v>0</v>
      </c>
      <c r="BD155" s="126">
        <f>IF(AZ155=4,G155,0)</f>
        <v>0</v>
      </c>
      <c r="BE155" s="126">
        <f>IF(AZ155=5,G155,0)</f>
        <v>0</v>
      </c>
      <c r="CA155" s="155">
        <v>1</v>
      </c>
      <c r="CB155" s="155">
        <v>1</v>
      </c>
      <c r="CZ155" s="126">
        <v>0</v>
      </c>
    </row>
    <row r="156" spans="1:104">
      <c r="A156" s="156"/>
      <c r="B156" s="158"/>
      <c r="C156" s="200" t="s">
        <v>303</v>
      </c>
      <c r="D156" s="201"/>
      <c r="E156" s="159">
        <v>114</v>
      </c>
      <c r="F156" s="160"/>
      <c r="G156" s="161"/>
      <c r="M156" s="157" t="s">
        <v>303</v>
      </c>
      <c r="O156" s="148"/>
    </row>
    <row r="157" spans="1:104">
      <c r="A157" s="149">
        <v>87</v>
      </c>
      <c r="B157" s="150" t="s">
        <v>304</v>
      </c>
      <c r="C157" s="151" t="s">
        <v>305</v>
      </c>
      <c r="D157" s="152" t="s">
        <v>76</v>
      </c>
      <c r="E157" s="153">
        <v>1</v>
      </c>
      <c r="F157" s="153"/>
      <c r="G157" s="154">
        <f>E157*F157</f>
        <v>0</v>
      </c>
      <c r="O157" s="148">
        <v>2</v>
      </c>
      <c r="AA157" s="126">
        <v>12</v>
      </c>
      <c r="AB157" s="126">
        <v>0</v>
      </c>
      <c r="AC157" s="126">
        <v>89</v>
      </c>
      <c r="AZ157" s="126">
        <v>1</v>
      </c>
      <c r="BA157" s="126">
        <f>IF(AZ157=1,G157,0)</f>
        <v>0</v>
      </c>
      <c r="BB157" s="126">
        <f>IF(AZ157=2,G157,0)</f>
        <v>0</v>
      </c>
      <c r="BC157" s="126">
        <f>IF(AZ157=3,G157,0)</f>
        <v>0</v>
      </c>
      <c r="BD157" s="126">
        <f>IF(AZ157=4,G157,0)</f>
        <v>0</v>
      </c>
      <c r="BE157" s="126">
        <f>IF(AZ157=5,G157,0)</f>
        <v>0</v>
      </c>
      <c r="CA157" s="155">
        <v>12</v>
      </c>
      <c r="CB157" s="155">
        <v>0</v>
      </c>
      <c r="CZ157" s="126">
        <v>0</v>
      </c>
    </row>
    <row r="158" spans="1:104" ht="22.5">
      <c r="A158" s="149">
        <v>88</v>
      </c>
      <c r="B158" s="150" t="s">
        <v>306</v>
      </c>
      <c r="C158" s="151" t="s">
        <v>307</v>
      </c>
      <c r="D158" s="152" t="s">
        <v>76</v>
      </c>
      <c r="E158" s="153">
        <v>1</v>
      </c>
      <c r="F158" s="153"/>
      <c r="G158" s="154">
        <f>E158*F158</f>
        <v>0</v>
      </c>
      <c r="O158" s="148">
        <v>2</v>
      </c>
      <c r="AA158" s="126">
        <v>12</v>
      </c>
      <c r="AB158" s="126">
        <v>0</v>
      </c>
      <c r="AC158" s="126">
        <v>90</v>
      </c>
      <c r="AZ158" s="126">
        <v>1</v>
      </c>
      <c r="BA158" s="126">
        <f>IF(AZ158=1,G158,0)</f>
        <v>0</v>
      </c>
      <c r="BB158" s="126">
        <f>IF(AZ158=2,G158,0)</f>
        <v>0</v>
      </c>
      <c r="BC158" s="126">
        <f>IF(AZ158=3,G158,0)</f>
        <v>0</v>
      </c>
      <c r="BD158" s="126">
        <f>IF(AZ158=4,G158,0)</f>
        <v>0</v>
      </c>
      <c r="BE158" s="126">
        <f>IF(AZ158=5,G158,0)</f>
        <v>0</v>
      </c>
      <c r="CA158" s="155">
        <v>12</v>
      </c>
      <c r="CB158" s="155">
        <v>0</v>
      </c>
      <c r="CZ158" s="126">
        <v>0</v>
      </c>
    </row>
    <row r="159" spans="1:104" ht="22.5">
      <c r="A159" s="149">
        <v>89</v>
      </c>
      <c r="B159" s="150" t="s">
        <v>308</v>
      </c>
      <c r="C159" s="151" t="s">
        <v>309</v>
      </c>
      <c r="D159" s="152" t="s">
        <v>76</v>
      </c>
      <c r="E159" s="153">
        <v>1</v>
      </c>
      <c r="F159" s="153"/>
      <c r="G159" s="154">
        <f>E159*F159</f>
        <v>0</v>
      </c>
      <c r="O159" s="148">
        <v>2</v>
      </c>
      <c r="AA159" s="126">
        <v>12</v>
      </c>
      <c r="AB159" s="126">
        <v>0</v>
      </c>
      <c r="AC159" s="126">
        <v>91</v>
      </c>
      <c r="AZ159" s="126">
        <v>1</v>
      </c>
      <c r="BA159" s="126">
        <f>IF(AZ159=1,G159,0)</f>
        <v>0</v>
      </c>
      <c r="BB159" s="126">
        <f>IF(AZ159=2,G159,0)</f>
        <v>0</v>
      </c>
      <c r="BC159" s="126">
        <f>IF(AZ159=3,G159,0)</f>
        <v>0</v>
      </c>
      <c r="BD159" s="126">
        <f>IF(AZ159=4,G159,0)</f>
        <v>0</v>
      </c>
      <c r="BE159" s="126">
        <f>IF(AZ159=5,G159,0)</f>
        <v>0</v>
      </c>
      <c r="CA159" s="155">
        <v>12</v>
      </c>
      <c r="CB159" s="155">
        <v>0</v>
      </c>
      <c r="CZ159" s="126">
        <v>0</v>
      </c>
    </row>
    <row r="160" spans="1:104" ht="22.5">
      <c r="A160" s="149">
        <v>90</v>
      </c>
      <c r="B160" s="150" t="s">
        <v>310</v>
      </c>
      <c r="C160" s="151" t="s">
        <v>311</v>
      </c>
      <c r="D160" s="152" t="s">
        <v>110</v>
      </c>
      <c r="E160" s="153">
        <v>2</v>
      </c>
      <c r="F160" s="153"/>
      <c r="G160" s="154">
        <f>E160*F160</f>
        <v>0</v>
      </c>
      <c r="O160" s="148">
        <v>2</v>
      </c>
      <c r="AA160" s="126">
        <v>12</v>
      </c>
      <c r="AB160" s="126">
        <v>0</v>
      </c>
      <c r="AC160" s="126">
        <v>92</v>
      </c>
      <c r="AZ160" s="126">
        <v>1</v>
      </c>
      <c r="BA160" s="126">
        <f>IF(AZ160=1,G160,0)</f>
        <v>0</v>
      </c>
      <c r="BB160" s="126">
        <f>IF(AZ160=2,G160,0)</f>
        <v>0</v>
      </c>
      <c r="BC160" s="126">
        <f>IF(AZ160=3,G160,0)</f>
        <v>0</v>
      </c>
      <c r="BD160" s="126">
        <f>IF(AZ160=4,G160,0)</f>
        <v>0</v>
      </c>
      <c r="BE160" s="126">
        <f>IF(AZ160=5,G160,0)</f>
        <v>0</v>
      </c>
      <c r="CA160" s="155">
        <v>12</v>
      </c>
      <c r="CB160" s="155">
        <v>0</v>
      </c>
      <c r="CZ160" s="126">
        <v>0</v>
      </c>
    </row>
    <row r="161" spans="1:104">
      <c r="A161" s="162"/>
      <c r="B161" s="163" t="s">
        <v>71</v>
      </c>
      <c r="C161" s="164" t="str">
        <f>CONCATENATE(B147," ",C147)</f>
        <v>91 Doplňující práce na komunikaci</v>
      </c>
      <c r="D161" s="165"/>
      <c r="E161" s="166"/>
      <c r="F161" s="167"/>
      <c r="G161" s="168">
        <f>SUM(G147:G160)</f>
        <v>0</v>
      </c>
      <c r="O161" s="148">
        <v>4</v>
      </c>
      <c r="BA161" s="169">
        <f>SUM(BA147:BA160)</f>
        <v>0</v>
      </c>
      <c r="BB161" s="169">
        <f>SUM(BB147:BB160)</f>
        <v>0</v>
      </c>
      <c r="BC161" s="169">
        <f>SUM(BC147:BC160)</f>
        <v>0</v>
      </c>
      <c r="BD161" s="169">
        <f>SUM(BD147:BD160)</f>
        <v>0</v>
      </c>
      <c r="BE161" s="169">
        <f>SUM(BE147:BE160)</f>
        <v>0</v>
      </c>
    </row>
    <row r="162" spans="1:104">
      <c r="A162" s="141" t="s">
        <v>68</v>
      </c>
      <c r="B162" s="142" t="s">
        <v>312</v>
      </c>
      <c r="C162" s="143" t="s">
        <v>313</v>
      </c>
      <c r="D162" s="144"/>
      <c r="E162" s="145"/>
      <c r="F162" s="145"/>
      <c r="G162" s="146"/>
      <c r="H162" s="147"/>
      <c r="I162" s="147"/>
      <c r="O162" s="148">
        <v>1</v>
      </c>
    </row>
    <row r="163" spans="1:104">
      <c r="A163" s="149">
        <v>91</v>
      </c>
      <c r="B163" s="150" t="s">
        <v>314</v>
      </c>
      <c r="C163" s="151" t="s">
        <v>315</v>
      </c>
      <c r="D163" s="152" t="s">
        <v>79</v>
      </c>
      <c r="E163" s="153">
        <v>1027</v>
      </c>
      <c r="F163" s="153"/>
      <c r="G163" s="154">
        <f>E163*F163</f>
        <v>0</v>
      </c>
      <c r="O163" s="148">
        <v>2</v>
      </c>
      <c r="AA163" s="126">
        <v>1</v>
      </c>
      <c r="AB163" s="126">
        <v>1</v>
      </c>
      <c r="AC163" s="126">
        <v>1</v>
      </c>
      <c r="AZ163" s="126">
        <v>1</v>
      </c>
      <c r="BA163" s="126">
        <f>IF(AZ163=1,G163,0)</f>
        <v>0</v>
      </c>
      <c r="BB163" s="126">
        <f>IF(AZ163=2,G163,0)</f>
        <v>0</v>
      </c>
      <c r="BC163" s="126">
        <f>IF(AZ163=3,G163,0)</f>
        <v>0</v>
      </c>
      <c r="BD163" s="126">
        <f>IF(AZ163=4,G163,0)</f>
        <v>0</v>
      </c>
      <c r="BE163" s="126">
        <f>IF(AZ163=5,G163,0)</f>
        <v>0</v>
      </c>
      <c r="CA163" s="155">
        <v>1</v>
      </c>
      <c r="CB163" s="155">
        <v>1</v>
      </c>
      <c r="CZ163" s="126">
        <v>0</v>
      </c>
    </row>
    <row r="164" spans="1:104">
      <c r="A164" s="149">
        <v>92</v>
      </c>
      <c r="B164" s="150" t="s">
        <v>82</v>
      </c>
      <c r="C164" s="151" t="s">
        <v>83</v>
      </c>
      <c r="D164" s="152" t="s">
        <v>79</v>
      </c>
      <c r="E164" s="153">
        <v>273</v>
      </c>
      <c r="F164" s="153"/>
      <c r="G164" s="154">
        <f>E164*F164</f>
        <v>0</v>
      </c>
      <c r="O164" s="148">
        <v>2</v>
      </c>
      <c r="AA164" s="126">
        <v>1</v>
      </c>
      <c r="AB164" s="126">
        <v>1</v>
      </c>
      <c r="AC164" s="126">
        <v>1</v>
      </c>
      <c r="AZ164" s="126">
        <v>1</v>
      </c>
      <c r="BA164" s="126">
        <f>IF(AZ164=1,G164,0)</f>
        <v>0</v>
      </c>
      <c r="BB164" s="126">
        <f>IF(AZ164=2,G164,0)</f>
        <v>0</v>
      </c>
      <c r="BC164" s="126">
        <f>IF(AZ164=3,G164,0)</f>
        <v>0</v>
      </c>
      <c r="BD164" s="126">
        <f>IF(AZ164=4,G164,0)</f>
        <v>0</v>
      </c>
      <c r="BE164" s="126">
        <f>IF(AZ164=5,G164,0)</f>
        <v>0</v>
      </c>
      <c r="CA164" s="155">
        <v>1</v>
      </c>
      <c r="CB164" s="155">
        <v>1</v>
      </c>
      <c r="CZ164" s="126">
        <v>0</v>
      </c>
    </row>
    <row r="165" spans="1:104">
      <c r="A165" s="156"/>
      <c r="B165" s="158"/>
      <c r="C165" s="200" t="s">
        <v>316</v>
      </c>
      <c r="D165" s="201"/>
      <c r="E165" s="159">
        <v>1092</v>
      </c>
      <c r="F165" s="160"/>
      <c r="G165" s="161"/>
      <c r="M165" s="157" t="s">
        <v>316</v>
      </c>
      <c r="O165" s="148"/>
    </row>
    <row r="166" spans="1:104">
      <c r="A166" s="156"/>
      <c r="B166" s="158"/>
      <c r="C166" s="200" t="s">
        <v>317</v>
      </c>
      <c r="D166" s="201"/>
      <c r="E166" s="159">
        <v>-819</v>
      </c>
      <c r="F166" s="160"/>
      <c r="G166" s="161"/>
      <c r="M166" s="157" t="s">
        <v>317</v>
      </c>
      <c r="O166" s="148"/>
    </row>
    <row r="167" spans="1:104" ht="22.5">
      <c r="A167" s="149">
        <v>93</v>
      </c>
      <c r="B167" s="150" t="s">
        <v>318</v>
      </c>
      <c r="C167" s="151" t="s">
        <v>319</v>
      </c>
      <c r="D167" s="152" t="s">
        <v>79</v>
      </c>
      <c r="E167" s="153">
        <v>1027</v>
      </c>
      <c r="F167" s="153"/>
      <c r="G167" s="154">
        <f>E167*F167</f>
        <v>0</v>
      </c>
      <c r="O167" s="148">
        <v>2</v>
      </c>
      <c r="AA167" s="126">
        <v>12</v>
      </c>
      <c r="AB167" s="126">
        <v>0</v>
      </c>
      <c r="AC167" s="126">
        <v>95</v>
      </c>
      <c r="AZ167" s="126">
        <v>1</v>
      </c>
      <c r="BA167" s="126">
        <f>IF(AZ167=1,G167,0)</f>
        <v>0</v>
      </c>
      <c r="BB167" s="126">
        <f>IF(AZ167=2,G167,0)</f>
        <v>0</v>
      </c>
      <c r="BC167" s="126">
        <f>IF(AZ167=3,G167,0)</f>
        <v>0</v>
      </c>
      <c r="BD167" s="126">
        <f>IF(AZ167=4,G167,0)</f>
        <v>0</v>
      </c>
      <c r="BE167" s="126">
        <f>IF(AZ167=5,G167,0)</f>
        <v>0</v>
      </c>
      <c r="CA167" s="155">
        <v>12</v>
      </c>
      <c r="CB167" s="155">
        <v>0</v>
      </c>
      <c r="CZ167" s="126">
        <v>0</v>
      </c>
    </row>
    <row r="168" spans="1:104">
      <c r="A168" s="149">
        <v>94</v>
      </c>
      <c r="B168" s="150" t="s">
        <v>320</v>
      </c>
      <c r="C168" s="151" t="s">
        <v>321</v>
      </c>
      <c r="D168" s="152" t="s">
        <v>87</v>
      </c>
      <c r="E168" s="153">
        <v>5</v>
      </c>
      <c r="F168" s="153"/>
      <c r="G168" s="154">
        <f>E168*F168</f>
        <v>0</v>
      </c>
      <c r="O168" s="148">
        <v>2</v>
      </c>
      <c r="AA168" s="126">
        <v>1</v>
      </c>
      <c r="AB168" s="126">
        <v>1</v>
      </c>
      <c r="AC168" s="126">
        <v>1</v>
      </c>
      <c r="AZ168" s="126">
        <v>1</v>
      </c>
      <c r="BA168" s="126">
        <f>IF(AZ168=1,G168,0)</f>
        <v>0</v>
      </c>
      <c r="BB168" s="126">
        <f>IF(AZ168=2,G168,0)</f>
        <v>0</v>
      </c>
      <c r="BC168" s="126">
        <f>IF(AZ168=3,G168,0)</f>
        <v>0</v>
      </c>
      <c r="BD168" s="126">
        <f>IF(AZ168=4,G168,0)</f>
        <v>0</v>
      </c>
      <c r="BE168" s="126">
        <f>IF(AZ168=5,G168,0)</f>
        <v>0</v>
      </c>
      <c r="CA168" s="155">
        <v>1</v>
      </c>
      <c r="CB168" s="155">
        <v>1</v>
      </c>
      <c r="CZ168" s="126">
        <v>0</v>
      </c>
    </row>
    <row r="169" spans="1:104">
      <c r="A169" s="149">
        <v>95</v>
      </c>
      <c r="B169" s="150" t="s">
        <v>322</v>
      </c>
      <c r="C169" s="151" t="s">
        <v>323</v>
      </c>
      <c r="D169" s="152" t="s">
        <v>87</v>
      </c>
      <c r="E169" s="153">
        <v>28</v>
      </c>
      <c r="F169" s="153"/>
      <c r="G169" s="154">
        <f>E169*F169</f>
        <v>0</v>
      </c>
      <c r="O169" s="148">
        <v>2</v>
      </c>
      <c r="AA169" s="126">
        <v>12</v>
      </c>
      <c r="AB169" s="126">
        <v>0</v>
      </c>
      <c r="AC169" s="126">
        <v>97</v>
      </c>
      <c r="AZ169" s="126">
        <v>1</v>
      </c>
      <c r="BA169" s="126">
        <f>IF(AZ169=1,G169,0)</f>
        <v>0</v>
      </c>
      <c r="BB169" s="126">
        <f>IF(AZ169=2,G169,0)</f>
        <v>0</v>
      </c>
      <c r="BC169" s="126">
        <f>IF(AZ169=3,G169,0)</f>
        <v>0</v>
      </c>
      <c r="BD169" s="126">
        <f>IF(AZ169=4,G169,0)</f>
        <v>0</v>
      </c>
      <c r="BE169" s="126">
        <f>IF(AZ169=5,G169,0)</f>
        <v>0</v>
      </c>
      <c r="CA169" s="155">
        <v>12</v>
      </c>
      <c r="CB169" s="155">
        <v>0</v>
      </c>
      <c r="CZ169" s="126">
        <v>0</v>
      </c>
    </row>
    <row r="170" spans="1:104">
      <c r="A170" s="149">
        <v>96</v>
      </c>
      <c r="B170" s="150" t="s">
        <v>324</v>
      </c>
      <c r="C170" s="151" t="s">
        <v>325</v>
      </c>
      <c r="D170" s="152" t="s">
        <v>110</v>
      </c>
      <c r="E170" s="153">
        <v>1</v>
      </c>
      <c r="F170" s="153"/>
      <c r="G170" s="154">
        <f>E170*F170</f>
        <v>0</v>
      </c>
      <c r="O170" s="148">
        <v>2</v>
      </c>
      <c r="AA170" s="126">
        <v>1</v>
      </c>
      <c r="AB170" s="126">
        <v>1</v>
      </c>
      <c r="AC170" s="126">
        <v>1</v>
      </c>
      <c r="AZ170" s="126">
        <v>1</v>
      </c>
      <c r="BA170" s="126">
        <f>IF(AZ170=1,G170,0)</f>
        <v>0</v>
      </c>
      <c r="BB170" s="126">
        <f>IF(AZ170=2,G170,0)</f>
        <v>0</v>
      </c>
      <c r="BC170" s="126">
        <f>IF(AZ170=3,G170,0)</f>
        <v>0</v>
      </c>
      <c r="BD170" s="126">
        <f>IF(AZ170=4,G170,0)</f>
        <v>0</v>
      </c>
      <c r="BE170" s="126">
        <f>IF(AZ170=5,G170,0)</f>
        <v>0</v>
      </c>
      <c r="CA170" s="155">
        <v>1</v>
      </c>
      <c r="CB170" s="155">
        <v>1</v>
      </c>
      <c r="CZ170" s="126">
        <v>0</v>
      </c>
    </row>
    <row r="171" spans="1:104">
      <c r="A171" s="156"/>
      <c r="B171" s="158"/>
      <c r="C171" s="200" t="s">
        <v>256</v>
      </c>
      <c r="D171" s="201"/>
      <c r="E171" s="159">
        <v>1</v>
      </c>
      <c r="F171" s="160"/>
      <c r="G171" s="161"/>
      <c r="M171" s="157" t="s">
        <v>256</v>
      </c>
      <c r="O171" s="148"/>
    </row>
    <row r="172" spans="1:104">
      <c r="A172" s="149">
        <v>97</v>
      </c>
      <c r="B172" s="150" t="s">
        <v>326</v>
      </c>
      <c r="C172" s="151" t="s">
        <v>327</v>
      </c>
      <c r="D172" s="152" t="s">
        <v>87</v>
      </c>
      <c r="E172" s="153">
        <v>36</v>
      </c>
      <c r="F172" s="153"/>
      <c r="G172" s="154">
        <f>E172*F172</f>
        <v>0</v>
      </c>
      <c r="O172" s="148">
        <v>2</v>
      </c>
      <c r="AA172" s="126">
        <v>1</v>
      </c>
      <c r="AB172" s="126">
        <v>1</v>
      </c>
      <c r="AC172" s="126">
        <v>1</v>
      </c>
      <c r="AZ172" s="126">
        <v>1</v>
      </c>
      <c r="BA172" s="126">
        <f>IF(AZ172=1,G172,0)</f>
        <v>0</v>
      </c>
      <c r="BB172" s="126">
        <f>IF(AZ172=2,G172,0)</f>
        <v>0</v>
      </c>
      <c r="BC172" s="126">
        <f>IF(AZ172=3,G172,0)</f>
        <v>0</v>
      </c>
      <c r="BD172" s="126">
        <f>IF(AZ172=4,G172,0)</f>
        <v>0</v>
      </c>
      <c r="BE172" s="126">
        <f>IF(AZ172=5,G172,0)</f>
        <v>0</v>
      </c>
      <c r="CA172" s="155">
        <v>1</v>
      </c>
      <c r="CB172" s="155">
        <v>1</v>
      </c>
      <c r="CZ172" s="126">
        <v>0</v>
      </c>
    </row>
    <row r="173" spans="1:104">
      <c r="A173" s="149">
        <v>98</v>
      </c>
      <c r="B173" s="150" t="s">
        <v>328</v>
      </c>
      <c r="C173" s="151" t="s">
        <v>329</v>
      </c>
      <c r="D173" s="152" t="s">
        <v>110</v>
      </c>
      <c r="E173" s="153">
        <v>8</v>
      </c>
      <c r="F173" s="153"/>
      <c r="G173" s="154">
        <f>E173*F173</f>
        <v>0</v>
      </c>
      <c r="O173" s="148">
        <v>2</v>
      </c>
      <c r="AA173" s="126">
        <v>12</v>
      </c>
      <c r="AB173" s="126">
        <v>0</v>
      </c>
      <c r="AC173" s="126">
        <v>100</v>
      </c>
      <c r="AZ173" s="126">
        <v>1</v>
      </c>
      <c r="BA173" s="126">
        <f>IF(AZ173=1,G173,0)</f>
        <v>0</v>
      </c>
      <c r="BB173" s="126">
        <f>IF(AZ173=2,G173,0)</f>
        <v>0</v>
      </c>
      <c r="BC173" s="126">
        <f>IF(AZ173=3,G173,0)</f>
        <v>0</v>
      </c>
      <c r="BD173" s="126">
        <f>IF(AZ173=4,G173,0)</f>
        <v>0</v>
      </c>
      <c r="BE173" s="126">
        <f>IF(AZ173=5,G173,0)</f>
        <v>0</v>
      </c>
      <c r="CA173" s="155">
        <v>12</v>
      </c>
      <c r="CB173" s="155">
        <v>0</v>
      </c>
      <c r="CZ173" s="126">
        <v>0</v>
      </c>
    </row>
    <row r="174" spans="1:104">
      <c r="A174" s="162"/>
      <c r="B174" s="163" t="s">
        <v>71</v>
      </c>
      <c r="C174" s="164" t="str">
        <f>CONCATENATE(B162," ",C162)</f>
        <v>96 Bourání konstrukcí</v>
      </c>
      <c r="D174" s="165"/>
      <c r="E174" s="166"/>
      <c r="F174" s="167"/>
      <c r="G174" s="168">
        <f>SUM(G162:G173)</f>
        <v>0</v>
      </c>
      <c r="O174" s="148">
        <v>4</v>
      </c>
      <c r="BA174" s="169">
        <f>SUM(BA162:BA173)</f>
        <v>0</v>
      </c>
      <c r="BB174" s="169">
        <f>SUM(BB162:BB173)</f>
        <v>0</v>
      </c>
      <c r="BC174" s="169">
        <f>SUM(BC162:BC173)</f>
        <v>0</v>
      </c>
      <c r="BD174" s="169">
        <f>SUM(BD162:BD173)</f>
        <v>0</v>
      </c>
      <c r="BE174" s="169">
        <f>SUM(BE162:BE173)</f>
        <v>0</v>
      </c>
    </row>
    <row r="175" spans="1:104">
      <c r="A175" s="141" t="s">
        <v>68</v>
      </c>
      <c r="B175" s="142" t="s">
        <v>330</v>
      </c>
      <c r="C175" s="143" t="s">
        <v>331</v>
      </c>
      <c r="D175" s="144"/>
      <c r="E175" s="145"/>
      <c r="F175" s="145"/>
      <c r="G175" s="146"/>
      <c r="H175" s="147"/>
      <c r="I175" s="147"/>
      <c r="O175" s="148">
        <v>1</v>
      </c>
    </row>
    <row r="176" spans="1:104">
      <c r="A176" s="149">
        <v>99</v>
      </c>
      <c r="B176" s="150" t="s">
        <v>332</v>
      </c>
      <c r="C176" s="151" t="s">
        <v>333</v>
      </c>
      <c r="D176" s="152" t="s">
        <v>130</v>
      </c>
      <c r="E176" s="153">
        <v>1546.2203</v>
      </c>
      <c r="F176" s="153"/>
      <c r="G176" s="154">
        <f>E176*F176</f>
        <v>0</v>
      </c>
      <c r="O176" s="148">
        <v>2</v>
      </c>
      <c r="AA176" s="126">
        <v>1</v>
      </c>
      <c r="AB176" s="126">
        <v>2</v>
      </c>
      <c r="AC176" s="126">
        <v>2</v>
      </c>
      <c r="AZ176" s="126">
        <v>1</v>
      </c>
      <c r="BA176" s="126">
        <f>IF(AZ176=1,G176,0)</f>
        <v>0</v>
      </c>
      <c r="BB176" s="126">
        <f>IF(AZ176=2,G176,0)</f>
        <v>0</v>
      </c>
      <c r="BC176" s="126">
        <f>IF(AZ176=3,G176,0)</f>
        <v>0</v>
      </c>
      <c r="BD176" s="126">
        <f>IF(AZ176=4,G176,0)</f>
        <v>0</v>
      </c>
      <c r="BE176" s="126">
        <f>IF(AZ176=5,G176,0)</f>
        <v>0</v>
      </c>
      <c r="CA176" s="155">
        <v>1</v>
      </c>
      <c r="CB176" s="155">
        <v>2</v>
      </c>
      <c r="CZ176" s="126">
        <v>0</v>
      </c>
    </row>
    <row r="177" spans="1:104">
      <c r="A177" s="162"/>
      <c r="B177" s="163" t="s">
        <v>71</v>
      </c>
      <c r="C177" s="164" t="str">
        <f>CONCATENATE(B175," ",C175)</f>
        <v>99 Přesun hmot</v>
      </c>
      <c r="D177" s="165"/>
      <c r="E177" s="166"/>
      <c r="F177" s="167"/>
      <c r="G177" s="168">
        <f>SUM(G175:G176)</f>
        <v>0</v>
      </c>
      <c r="O177" s="148">
        <v>4</v>
      </c>
      <c r="BA177" s="169">
        <f>SUM(BA175:BA176)</f>
        <v>0</v>
      </c>
      <c r="BB177" s="169">
        <f>SUM(BB175:BB176)</f>
        <v>0</v>
      </c>
      <c r="BC177" s="169">
        <f>SUM(BC175:BC176)</f>
        <v>0</v>
      </c>
      <c r="BD177" s="169">
        <f>SUM(BD175:BD176)</f>
        <v>0</v>
      </c>
      <c r="BE177" s="169">
        <f>SUM(BE175:BE176)</f>
        <v>0</v>
      </c>
    </row>
    <row r="178" spans="1:104">
      <c r="A178" s="141" t="s">
        <v>68</v>
      </c>
      <c r="B178" s="142" t="s">
        <v>334</v>
      </c>
      <c r="C178" s="143" t="s">
        <v>335</v>
      </c>
      <c r="D178" s="144"/>
      <c r="E178" s="145"/>
      <c r="F178" s="145"/>
      <c r="G178" s="146"/>
      <c r="H178" s="147"/>
      <c r="I178" s="147"/>
      <c r="O178" s="148">
        <v>1</v>
      </c>
    </row>
    <row r="179" spans="1:104">
      <c r="A179" s="149">
        <v>100</v>
      </c>
      <c r="B179" s="150" t="s">
        <v>336</v>
      </c>
      <c r="C179" s="151" t="s">
        <v>337</v>
      </c>
      <c r="D179" s="152" t="s">
        <v>130</v>
      </c>
      <c r="E179" s="153">
        <v>470.84</v>
      </c>
      <c r="F179" s="153"/>
      <c r="G179" s="154">
        <f>E179*F179</f>
        <v>0</v>
      </c>
      <c r="O179" s="148">
        <v>2</v>
      </c>
      <c r="AA179" s="126">
        <v>1</v>
      </c>
      <c r="AB179" s="126">
        <v>3</v>
      </c>
      <c r="AC179" s="126">
        <v>3</v>
      </c>
      <c r="AZ179" s="126">
        <v>1</v>
      </c>
      <c r="BA179" s="126">
        <f>IF(AZ179=1,G179,0)</f>
        <v>0</v>
      </c>
      <c r="BB179" s="126">
        <f>IF(AZ179=2,G179,0)</f>
        <v>0</v>
      </c>
      <c r="BC179" s="126">
        <f>IF(AZ179=3,G179,0)</f>
        <v>0</v>
      </c>
      <c r="BD179" s="126">
        <f>IF(AZ179=4,G179,0)</f>
        <v>0</v>
      </c>
      <c r="BE179" s="126">
        <f>IF(AZ179=5,G179,0)</f>
        <v>0</v>
      </c>
      <c r="CA179" s="155">
        <v>1</v>
      </c>
      <c r="CB179" s="155">
        <v>3</v>
      </c>
      <c r="CZ179" s="126">
        <v>0</v>
      </c>
    </row>
    <row r="180" spans="1:104">
      <c r="A180" s="149">
        <v>101</v>
      </c>
      <c r="B180" s="150" t="s">
        <v>338</v>
      </c>
      <c r="C180" s="151" t="s">
        <v>339</v>
      </c>
      <c r="D180" s="152" t="s">
        <v>130</v>
      </c>
      <c r="E180" s="153">
        <v>4237.5600000000004</v>
      </c>
      <c r="F180" s="153"/>
      <c r="G180" s="154">
        <f>E180*F180</f>
        <v>0</v>
      </c>
      <c r="O180" s="148">
        <v>2</v>
      </c>
      <c r="AA180" s="126">
        <v>1</v>
      </c>
      <c r="AB180" s="126">
        <v>3</v>
      </c>
      <c r="AC180" s="126">
        <v>3</v>
      </c>
      <c r="AZ180" s="126">
        <v>1</v>
      </c>
      <c r="BA180" s="126">
        <f>IF(AZ180=1,G180,0)</f>
        <v>0</v>
      </c>
      <c r="BB180" s="126">
        <f>IF(AZ180=2,G180,0)</f>
        <v>0</v>
      </c>
      <c r="BC180" s="126">
        <f>IF(AZ180=3,G180,0)</f>
        <v>0</v>
      </c>
      <c r="BD180" s="126">
        <f>IF(AZ180=4,G180,0)</f>
        <v>0</v>
      </c>
      <c r="BE180" s="126">
        <f>IF(AZ180=5,G180,0)</f>
        <v>0</v>
      </c>
      <c r="CA180" s="155">
        <v>1</v>
      </c>
      <c r="CB180" s="155">
        <v>3</v>
      </c>
      <c r="CZ180" s="126">
        <v>0</v>
      </c>
    </row>
    <row r="181" spans="1:104">
      <c r="A181" s="149">
        <v>102</v>
      </c>
      <c r="B181" s="150" t="s">
        <v>340</v>
      </c>
      <c r="C181" s="151" t="s">
        <v>341</v>
      </c>
      <c r="D181" s="152" t="s">
        <v>130</v>
      </c>
      <c r="E181" s="153">
        <v>470.84</v>
      </c>
      <c r="F181" s="153"/>
      <c r="G181" s="154">
        <f>E181*F181</f>
        <v>0</v>
      </c>
      <c r="O181" s="148">
        <v>2</v>
      </c>
      <c r="AA181" s="126">
        <v>1</v>
      </c>
      <c r="AB181" s="126">
        <v>3</v>
      </c>
      <c r="AC181" s="126">
        <v>3</v>
      </c>
      <c r="AZ181" s="126">
        <v>1</v>
      </c>
      <c r="BA181" s="126">
        <f>IF(AZ181=1,G181,0)</f>
        <v>0</v>
      </c>
      <c r="BB181" s="126">
        <f>IF(AZ181=2,G181,0)</f>
        <v>0</v>
      </c>
      <c r="BC181" s="126">
        <f>IF(AZ181=3,G181,0)</f>
        <v>0</v>
      </c>
      <c r="BD181" s="126">
        <f>IF(AZ181=4,G181,0)</f>
        <v>0</v>
      </c>
      <c r="BE181" s="126">
        <f>IF(AZ181=5,G181,0)</f>
        <v>0</v>
      </c>
      <c r="CA181" s="155">
        <v>1</v>
      </c>
      <c r="CB181" s="155">
        <v>3</v>
      </c>
      <c r="CZ181" s="126">
        <v>0</v>
      </c>
    </row>
    <row r="182" spans="1:104">
      <c r="A182" s="149">
        <v>103</v>
      </c>
      <c r="B182" s="150" t="s">
        <v>342</v>
      </c>
      <c r="C182" s="151" t="s">
        <v>343</v>
      </c>
      <c r="D182" s="152" t="s">
        <v>130</v>
      </c>
      <c r="E182" s="153">
        <v>470.84</v>
      </c>
      <c r="F182" s="153"/>
      <c r="G182" s="154">
        <f>E182*F182</f>
        <v>0</v>
      </c>
      <c r="O182" s="148">
        <v>2</v>
      </c>
      <c r="AA182" s="126">
        <v>1</v>
      </c>
      <c r="AB182" s="126">
        <v>10</v>
      </c>
      <c r="AC182" s="126">
        <v>10</v>
      </c>
      <c r="AZ182" s="126">
        <v>1</v>
      </c>
      <c r="BA182" s="126">
        <f>IF(AZ182=1,G182,0)</f>
        <v>0</v>
      </c>
      <c r="BB182" s="126">
        <f>IF(AZ182=2,G182,0)</f>
        <v>0</v>
      </c>
      <c r="BC182" s="126">
        <f>IF(AZ182=3,G182,0)</f>
        <v>0</v>
      </c>
      <c r="BD182" s="126">
        <f>IF(AZ182=4,G182,0)</f>
        <v>0</v>
      </c>
      <c r="BE182" s="126">
        <f>IF(AZ182=5,G182,0)</f>
        <v>0</v>
      </c>
      <c r="CA182" s="155">
        <v>1</v>
      </c>
      <c r="CB182" s="155">
        <v>10</v>
      </c>
      <c r="CZ182" s="126">
        <v>0</v>
      </c>
    </row>
    <row r="183" spans="1:104">
      <c r="A183" s="156"/>
      <c r="B183" s="158"/>
      <c r="C183" s="200" t="s">
        <v>344</v>
      </c>
      <c r="D183" s="201"/>
      <c r="E183" s="159">
        <v>337.33</v>
      </c>
      <c r="F183" s="160"/>
      <c r="G183" s="161"/>
      <c r="M183" s="157" t="s">
        <v>344</v>
      </c>
      <c r="O183" s="148"/>
    </row>
    <row r="184" spans="1:104">
      <c r="A184" s="162"/>
      <c r="B184" s="163" t="s">
        <v>71</v>
      </c>
      <c r="C184" s="164" t="str">
        <f>CONCATENATE(B178," ",C178)</f>
        <v>D96 Přesuny suti a vybouraných hmot</v>
      </c>
      <c r="D184" s="165"/>
      <c r="E184" s="166"/>
      <c r="F184" s="167"/>
      <c r="G184" s="168">
        <f>SUM(G178:G183)</f>
        <v>0</v>
      </c>
      <c r="O184" s="148">
        <v>4</v>
      </c>
      <c r="BA184" s="169">
        <f>SUM(BA178:BA183)</f>
        <v>0</v>
      </c>
      <c r="BB184" s="169">
        <f>SUM(BB178:BB183)</f>
        <v>0</v>
      </c>
      <c r="BC184" s="169">
        <f>SUM(BC178:BC183)</f>
        <v>0</v>
      </c>
      <c r="BD184" s="169">
        <f>SUM(BD178:BD183)</f>
        <v>0</v>
      </c>
      <c r="BE184" s="169">
        <f>SUM(BE178:BE183)</f>
        <v>0</v>
      </c>
    </row>
    <row r="185" spans="1:104">
      <c r="E185" s="126"/>
    </row>
    <row r="186" spans="1:104">
      <c r="E186" s="126"/>
    </row>
    <row r="187" spans="1:104">
      <c r="E187" s="126"/>
    </row>
    <row r="188" spans="1:104">
      <c r="E188" s="126"/>
    </row>
    <row r="189" spans="1:104">
      <c r="E189" s="126"/>
    </row>
    <row r="190" spans="1:104">
      <c r="E190" s="126"/>
    </row>
    <row r="191" spans="1:104">
      <c r="E191" s="126"/>
    </row>
    <row r="192" spans="1:104">
      <c r="E192" s="126"/>
    </row>
    <row r="193" spans="1:7">
      <c r="E193" s="126"/>
    </row>
    <row r="194" spans="1:7">
      <c r="E194" s="126"/>
    </row>
    <row r="195" spans="1:7">
      <c r="E195" s="126"/>
    </row>
    <row r="196" spans="1:7">
      <c r="E196" s="126"/>
    </row>
    <row r="197" spans="1:7">
      <c r="E197" s="126"/>
    </row>
    <row r="198" spans="1:7">
      <c r="E198" s="126"/>
    </row>
    <row r="199" spans="1:7">
      <c r="E199" s="126"/>
    </row>
    <row r="200" spans="1:7">
      <c r="E200" s="126"/>
    </row>
    <row r="201" spans="1:7">
      <c r="E201" s="126"/>
    </row>
    <row r="202" spans="1:7">
      <c r="E202" s="126"/>
    </row>
    <row r="203" spans="1:7">
      <c r="E203" s="126"/>
    </row>
    <row r="204" spans="1:7">
      <c r="E204" s="126"/>
    </row>
    <row r="205" spans="1:7">
      <c r="E205" s="126"/>
    </row>
    <row r="206" spans="1:7">
      <c r="E206" s="126"/>
    </row>
    <row r="207" spans="1:7">
      <c r="E207" s="126"/>
    </row>
    <row r="208" spans="1:7">
      <c r="A208" s="170"/>
      <c r="B208" s="170"/>
      <c r="C208" s="170"/>
      <c r="D208" s="170"/>
      <c r="E208" s="170"/>
      <c r="F208" s="170"/>
      <c r="G208" s="170"/>
    </row>
    <row r="209" spans="1:7">
      <c r="A209" s="170"/>
      <c r="B209" s="170"/>
      <c r="C209" s="170"/>
      <c r="D209" s="170"/>
      <c r="E209" s="170"/>
      <c r="F209" s="170"/>
      <c r="G209" s="170"/>
    </row>
    <row r="210" spans="1:7">
      <c r="A210" s="170"/>
      <c r="B210" s="170"/>
      <c r="C210" s="170"/>
      <c r="D210" s="170"/>
      <c r="E210" s="170"/>
      <c r="F210" s="170"/>
      <c r="G210" s="170"/>
    </row>
    <row r="211" spans="1:7">
      <c r="A211" s="170"/>
      <c r="B211" s="170"/>
      <c r="C211" s="170"/>
      <c r="D211" s="170"/>
      <c r="E211" s="170"/>
      <c r="F211" s="170"/>
      <c r="G211" s="170"/>
    </row>
    <row r="212" spans="1:7">
      <c r="E212" s="126"/>
    </row>
    <row r="213" spans="1:7">
      <c r="E213" s="126"/>
    </row>
    <row r="214" spans="1:7">
      <c r="E214" s="126"/>
    </row>
    <row r="215" spans="1:7">
      <c r="E215" s="126"/>
    </row>
    <row r="216" spans="1:7">
      <c r="E216" s="126"/>
    </row>
    <row r="217" spans="1:7">
      <c r="E217" s="126"/>
    </row>
    <row r="218" spans="1:7">
      <c r="E218" s="126"/>
    </row>
    <row r="219" spans="1:7">
      <c r="E219" s="126"/>
    </row>
    <row r="220" spans="1:7">
      <c r="E220" s="126"/>
    </row>
    <row r="221" spans="1:7">
      <c r="E221" s="126"/>
    </row>
    <row r="222" spans="1:7">
      <c r="E222" s="126"/>
    </row>
    <row r="223" spans="1:7">
      <c r="E223" s="126"/>
    </row>
    <row r="224" spans="1:7">
      <c r="E224" s="126"/>
    </row>
    <row r="225" spans="5:5">
      <c r="E225" s="126"/>
    </row>
    <row r="226" spans="5:5">
      <c r="E226" s="126"/>
    </row>
    <row r="227" spans="5:5">
      <c r="E227" s="126"/>
    </row>
    <row r="228" spans="5:5">
      <c r="E228" s="126"/>
    </row>
    <row r="229" spans="5:5">
      <c r="E229" s="126"/>
    </row>
    <row r="230" spans="5:5">
      <c r="E230" s="126"/>
    </row>
    <row r="231" spans="5:5">
      <c r="E231" s="126"/>
    </row>
    <row r="232" spans="5:5">
      <c r="E232" s="126"/>
    </row>
    <row r="233" spans="5:5">
      <c r="E233" s="126"/>
    </row>
    <row r="234" spans="5:5">
      <c r="E234" s="126"/>
    </row>
    <row r="235" spans="5:5">
      <c r="E235" s="126"/>
    </row>
    <row r="236" spans="5:5">
      <c r="E236" s="126"/>
    </row>
    <row r="237" spans="5:5">
      <c r="E237" s="126"/>
    </row>
    <row r="238" spans="5:5">
      <c r="E238" s="126"/>
    </row>
    <row r="239" spans="5:5">
      <c r="E239" s="126"/>
    </row>
    <row r="240" spans="5:5">
      <c r="E240" s="126"/>
    </row>
    <row r="241" spans="1:7">
      <c r="E241" s="126"/>
    </row>
    <row r="242" spans="1:7">
      <c r="E242" s="126"/>
    </row>
    <row r="243" spans="1:7">
      <c r="A243" s="171"/>
      <c r="B243" s="171"/>
    </row>
    <row r="244" spans="1:7">
      <c r="A244" s="170"/>
      <c r="B244" s="170"/>
      <c r="C244" s="173"/>
      <c r="D244" s="173"/>
      <c r="E244" s="174"/>
      <c r="F244" s="173"/>
      <c r="G244" s="175"/>
    </row>
    <row r="245" spans="1:7">
      <c r="A245" s="176"/>
      <c r="B245" s="176"/>
      <c r="C245" s="170"/>
      <c r="D245" s="170"/>
      <c r="E245" s="177"/>
      <c r="F245" s="170"/>
      <c r="G245" s="170"/>
    </row>
    <row r="246" spans="1:7">
      <c r="A246" s="170"/>
      <c r="B246" s="170"/>
      <c r="C246" s="170"/>
      <c r="D246" s="170"/>
      <c r="E246" s="177"/>
      <c r="F246" s="170"/>
      <c r="G246" s="170"/>
    </row>
    <row r="247" spans="1:7">
      <c r="A247" s="170"/>
      <c r="B247" s="170"/>
      <c r="C247" s="170"/>
      <c r="D247" s="170"/>
      <c r="E247" s="177"/>
      <c r="F247" s="170"/>
      <c r="G247" s="170"/>
    </row>
    <row r="248" spans="1:7">
      <c r="A248" s="170"/>
      <c r="B248" s="170"/>
      <c r="C248" s="170"/>
      <c r="D248" s="170"/>
      <c r="E248" s="177"/>
      <c r="F248" s="170"/>
      <c r="G248" s="170"/>
    </row>
    <row r="249" spans="1:7">
      <c r="A249" s="170"/>
      <c r="B249" s="170"/>
      <c r="C249" s="170"/>
      <c r="D249" s="170"/>
      <c r="E249" s="177"/>
      <c r="F249" s="170"/>
      <c r="G249" s="170"/>
    </row>
    <row r="250" spans="1:7">
      <c r="A250" s="170"/>
      <c r="B250" s="170"/>
      <c r="C250" s="170"/>
      <c r="D250" s="170"/>
      <c r="E250" s="177"/>
      <c r="F250" s="170"/>
      <c r="G250" s="170"/>
    </row>
    <row r="251" spans="1:7">
      <c r="A251" s="170"/>
      <c r="B251" s="170"/>
      <c r="C251" s="170"/>
      <c r="D251" s="170"/>
      <c r="E251" s="177"/>
      <c r="F251" s="170"/>
      <c r="G251" s="170"/>
    </row>
    <row r="252" spans="1:7">
      <c r="A252" s="170"/>
      <c r="B252" s="170"/>
      <c r="C252" s="170"/>
      <c r="D252" s="170"/>
      <c r="E252" s="177"/>
      <c r="F252" s="170"/>
      <c r="G252" s="170"/>
    </row>
    <row r="253" spans="1:7">
      <c r="A253" s="170"/>
      <c r="B253" s="170"/>
      <c r="C253" s="170"/>
      <c r="D253" s="170"/>
      <c r="E253" s="177"/>
      <c r="F253" s="170"/>
      <c r="G253" s="170"/>
    </row>
    <row r="254" spans="1:7">
      <c r="A254" s="170"/>
      <c r="B254" s="170"/>
      <c r="C254" s="170"/>
      <c r="D254" s="170"/>
      <c r="E254" s="177"/>
      <c r="F254" s="170"/>
      <c r="G254" s="170"/>
    </row>
    <row r="255" spans="1:7">
      <c r="A255" s="170"/>
      <c r="B255" s="170"/>
      <c r="C255" s="170"/>
      <c r="D255" s="170"/>
      <c r="E255" s="177"/>
      <c r="F255" s="170"/>
      <c r="G255" s="170"/>
    </row>
    <row r="256" spans="1:7">
      <c r="A256" s="170"/>
      <c r="B256" s="170"/>
      <c r="C256" s="170"/>
      <c r="D256" s="170"/>
      <c r="E256" s="177"/>
      <c r="F256" s="170"/>
      <c r="G256" s="170"/>
    </row>
    <row r="257" spans="1:7">
      <c r="A257" s="170"/>
      <c r="B257" s="170"/>
      <c r="C257" s="170"/>
      <c r="D257" s="170"/>
      <c r="E257" s="177"/>
      <c r="F257" s="170"/>
      <c r="G257" s="170"/>
    </row>
  </sheetData>
  <mergeCells count="54">
    <mergeCell ref="C10:D10"/>
    <mergeCell ref="C12:D12"/>
    <mergeCell ref="C16:D16"/>
    <mergeCell ref="A1:G1"/>
    <mergeCell ref="A3:B3"/>
    <mergeCell ref="A4:B4"/>
    <mergeCell ref="E4:G4"/>
    <mergeCell ref="C9:D9"/>
    <mergeCell ref="C39:D39"/>
    <mergeCell ref="C28:D28"/>
    <mergeCell ref="C29:D29"/>
    <mergeCell ref="C30:D30"/>
    <mergeCell ref="C32:D32"/>
    <mergeCell ref="C18:D18"/>
    <mergeCell ref="C20:D20"/>
    <mergeCell ref="C34:D34"/>
    <mergeCell ref="C36:D36"/>
    <mergeCell ref="C37:D37"/>
    <mergeCell ref="C22:D22"/>
    <mergeCell ref="C24:D24"/>
    <mergeCell ref="C52:D52"/>
    <mergeCell ref="C53:D53"/>
    <mergeCell ref="C55:D55"/>
    <mergeCell ref="C40:D40"/>
    <mergeCell ref="C42:D42"/>
    <mergeCell ref="C45:D45"/>
    <mergeCell ref="C47:D47"/>
    <mergeCell ref="C74:D74"/>
    <mergeCell ref="C61:D61"/>
    <mergeCell ref="C65:D65"/>
    <mergeCell ref="C68:D68"/>
    <mergeCell ref="C70:D70"/>
    <mergeCell ref="C127:D127"/>
    <mergeCell ref="C129:D129"/>
    <mergeCell ref="C135:D135"/>
    <mergeCell ref="C92:D92"/>
    <mergeCell ref="C94:D94"/>
    <mergeCell ref="C120:D120"/>
    <mergeCell ref="C100:D100"/>
    <mergeCell ref="C104:D104"/>
    <mergeCell ref="C105:D105"/>
    <mergeCell ref="C125:D125"/>
    <mergeCell ref="C137:D137"/>
    <mergeCell ref="C139:D139"/>
    <mergeCell ref="C183:D183"/>
    <mergeCell ref="C165:D165"/>
    <mergeCell ref="C166:D166"/>
    <mergeCell ref="C171:D171"/>
    <mergeCell ref="C145:D145"/>
    <mergeCell ref="C152:D152"/>
    <mergeCell ref="C154:D154"/>
    <mergeCell ref="C156:D156"/>
    <mergeCell ref="C141:D141"/>
    <mergeCell ref="C143:D143"/>
  </mergeCells>
  <phoneticPr fontId="0" type="noConversion"/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36</vt:i4>
      </vt:variant>
    </vt:vector>
  </HeadingPairs>
  <TitlesOfParts>
    <vt:vector size="39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Company>CKN Invest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Hlaváč</dc:creator>
  <cp:lastModifiedBy>tyc.jaroslav</cp:lastModifiedBy>
  <dcterms:created xsi:type="dcterms:W3CDTF">2014-05-12T07:46:31Z</dcterms:created>
  <dcterms:modified xsi:type="dcterms:W3CDTF">2014-05-26T07:41:57Z</dcterms:modified>
</cp:coreProperties>
</file>